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activeTab="3"/>
  </bookViews>
  <sheets>
    <sheet name="Zájmové skupiny" sheetId="4" r:id="rId1"/>
    <sheet name="od_24.2.2015" sheetId="7" r:id="rId2"/>
    <sheet name="od_16.9.2019" sheetId="3" r:id="rId3"/>
    <sheet name="od_30.6.2020" sheetId="8" r:id="rId4"/>
    <sheet name="pomocný list 1" sheetId="2" state="hidden" r:id="rId5"/>
  </sheets>
  <definedNames>
    <definedName name="sektor">'pomocný list 1'!$A$1:$A$2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2" i="8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P45"/>
  <c r="M45"/>
  <c r="P44"/>
  <c r="M44"/>
  <c r="P43"/>
  <c r="M43"/>
  <c r="P42"/>
  <c r="M42"/>
  <c r="P41"/>
  <c r="M41"/>
  <c r="P40"/>
  <c r="M40"/>
  <c r="P39"/>
  <c r="M39"/>
  <c r="P38"/>
  <c r="M38"/>
  <c r="P37"/>
  <c r="M37"/>
  <c r="P36"/>
  <c r="M36"/>
  <c r="P35"/>
  <c r="M35"/>
  <c r="P34"/>
  <c r="M34"/>
  <c r="P33"/>
  <c r="M33"/>
  <c r="P32"/>
  <c r="M32"/>
  <c r="P31"/>
  <c r="M31"/>
  <c r="P30"/>
  <c r="M30"/>
  <c r="P29"/>
  <c r="M29"/>
  <c r="P28"/>
  <c r="M28"/>
  <c r="P27"/>
  <c r="M27"/>
  <c r="P26"/>
  <c r="M26"/>
  <c r="P25"/>
  <c r="M25"/>
  <c r="P24"/>
  <c r="M24"/>
  <c r="P23"/>
  <c r="M23"/>
  <c r="P22"/>
  <c r="M22"/>
  <c r="P21"/>
  <c r="M21"/>
  <c r="M20"/>
  <c r="M19"/>
  <c r="M18"/>
  <c r="M17"/>
  <c r="M16"/>
  <c r="S15"/>
  <c r="T14" s="1"/>
  <c r="M15"/>
  <c r="S14"/>
  <c r="M14"/>
  <c r="S13"/>
  <c r="T13" s="1"/>
  <c r="T15" s="1"/>
  <c r="M13"/>
  <c r="I9"/>
  <c r="M208" i="7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P41"/>
  <c r="M41"/>
  <c r="P40"/>
  <c r="M40"/>
  <c r="P39"/>
  <c r="M39"/>
  <c r="P38"/>
  <c r="M38"/>
  <c r="P37"/>
  <c r="M37"/>
  <c r="P36"/>
  <c r="M36"/>
  <c r="P35"/>
  <c r="M35"/>
  <c r="P34"/>
  <c r="M34"/>
  <c r="P33"/>
  <c r="M33"/>
  <c r="P32"/>
  <c r="M32"/>
  <c r="P31"/>
  <c r="M31"/>
  <c r="P30"/>
  <c r="M30"/>
  <c r="P29"/>
  <c r="M29"/>
  <c r="P28"/>
  <c r="M28"/>
  <c r="P27"/>
  <c r="M27"/>
  <c r="P26"/>
  <c r="M26"/>
  <c r="P25"/>
  <c r="M25"/>
  <c r="P24"/>
  <c r="M24"/>
  <c r="P23"/>
  <c r="M23"/>
  <c r="P22"/>
  <c r="M22"/>
  <c r="P21"/>
  <c r="M21"/>
  <c r="P20"/>
  <c r="M20"/>
  <c r="P19"/>
  <c r="M19"/>
  <c r="P18"/>
  <c r="M18"/>
  <c r="P17"/>
  <c r="M17"/>
  <c r="M16"/>
  <c r="M15"/>
  <c r="M14"/>
  <c r="M13"/>
  <c r="M12"/>
  <c r="S11"/>
  <c r="M11"/>
  <c r="S10"/>
  <c r="T10" s="1"/>
  <c r="M10"/>
  <c r="S9"/>
  <c r="T9" s="1"/>
  <c r="T11" s="1"/>
  <c r="M9"/>
  <c r="I5"/>
  <c r="I9" i="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13"/>
  <c r="S42" i="7" l="1"/>
  <c r="S21" i="8"/>
  <c r="T21" s="1"/>
  <c r="S46"/>
  <c r="S7"/>
  <c r="S22"/>
  <c r="S23"/>
  <c r="S24"/>
  <c r="S25"/>
  <c r="T25" s="1"/>
  <c r="S26"/>
  <c r="S27"/>
  <c r="S28"/>
  <c r="S29"/>
  <c r="T29" s="1"/>
  <c r="S30"/>
  <c r="S31"/>
  <c r="S32"/>
  <c r="S33"/>
  <c r="T33" s="1"/>
  <c r="S34"/>
  <c r="S35"/>
  <c r="S36"/>
  <c r="S37"/>
  <c r="T37" s="1"/>
  <c r="S38"/>
  <c r="S39"/>
  <c r="S40"/>
  <c r="S41"/>
  <c r="T41" s="1"/>
  <c r="S42"/>
  <c r="S43"/>
  <c r="S44"/>
  <c r="S45"/>
  <c r="T45" s="1"/>
  <c r="S3" i="7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T40" l="1"/>
  <c r="T39"/>
  <c r="T35"/>
  <c r="T31"/>
  <c r="T27"/>
  <c r="T23"/>
  <c r="T19"/>
  <c r="T36"/>
  <c r="T32"/>
  <c r="T28"/>
  <c r="T24"/>
  <c r="T20"/>
  <c r="T42" i="8"/>
  <c r="T38"/>
  <c r="T34"/>
  <c r="T30"/>
  <c r="T26"/>
  <c r="T22"/>
  <c r="T41" i="7"/>
  <c r="T37"/>
  <c r="T33"/>
  <c r="T29"/>
  <c r="T25"/>
  <c r="T21"/>
  <c r="T43" i="8"/>
  <c r="T39"/>
  <c r="T35"/>
  <c r="T31"/>
  <c r="T27"/>
  <c r="T23"/>
  <c r="T38" i="7"/>
  <c r="T34"/>
  <c r="T30"/>
  <c r="T26"/>
  <c r="T22"/>
  <c r="T18"/>
  <c r="T44" i="8"/>
  <c r="T40"/>
  <c r="T36"/>
  <c r="T32"/>
  <c r="T28"/>
  <c r="T24"/>
  <c r="S17"/>
  <c r="T46"/>
  <c r="T17" i="7"/>
  <c r="S13"/>
  <c r="T42" l="1"/>
  <c r="P44" i="3"/>
  <c r="P45"/>
  <c r="P40"/>
  <c r="P41"/>
  <c r="P42"/>
  <c r="P43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21"/>
  <c r="S13"/>
  <c r="S44" l="1"/>
  <c r="S21"/>
  <c r="S25"/>
  <c r="S29"/>
  <c r="S33"/>
  <c r="S37"/>
  <c r="S41"/>
  <c r="S45"/>
  <c r="S22"/>
  <c r="S26"/>
  <c r="S30"/>
  <c r="S34"/>
  <c r="S38"/>
  <c r="S42"/>
  <c r="S46"/>
  <c r="S23"/>
  <c r="S27"/>
  <c r="S31"/>
  <c r="S35"/>
  <c r="S39"/>
  <c r="S43"/>
  <c r="S24"/>
  <c r="S28"/>
  <c r="S32"/>
  <c r="S36"/>
  <c r="S40"/>
  <c r="S15"/>
  <c r="S7" s="1"/>
  <c r="S14"/>
  <c r="S17" l="1"/>
  <c r="T44"/>
  <c r="T32"/>
  <c r="T39"/>
  <c r="T23"/>
  <c r="T34"/>
  <c r="T45"/>
  <c r="T29"/>
  <c r="T28"/>
  <c r="T35"/>
  <c r="T30"/>
  <c r="T41"/>
  <c r="T25"/>
  <c r="T40"/>
  <c r="T24"/>
  <c r="T31"/>
  <c r="T42"/>
  <c r="T26"/>
  <c r="T37"/>
  <c r="T21"/>
  <c r="T36"/>
  <c r="T43"/>
  <c r="T27"/>
  <c r="T38"/>
  <c r="T22"/>
  <c r="T33"/>
  <c r="T14"/>
  <c r="T13"/>
  <c r="T46" l="1"/>
  <c r="T15"/>
</calcChain>
</file>

<file path=xl/sharedStrings.xml><?xml version="1.0" encoding="utf-8"?>
<sst xmlns="http://schemas.openxmlformats.org/spreadsheetml/2006/main" count="559" uniqueCount="152">
  <si>
    <t>Sektor</t>
  </si>
  <si>
    <t>Název MAS</t>
  </si>
  <si>
    <t>veřejný</t>
  </si>
  <si>
    <t>soukromý</t>
  </si>
  <si>
    <t>Celkový počet partnerů MAS:</t>
  </si>
  <si>
    <t>Soukromý sektor:</t>
  </si>
  <si>
    <t>Veřejný sektor:</t>
  </si>
  <si>
    <t>počet subjektů</t>
  </si>
  <si>
    <t>počet subjektů v %</t>
  </si>
  <si>
    <t>Výsledný stav</t>
  </si>
  <si>
    <t>ANO</t>
  </si>
  <si>
    <t>NE</t>
  </si>
  <si>
    <t>Název zájmové skupiny</t>
  </si>
  <si>
    <t>kód zájmové skupiny (počet 1,2,3, …)</t>
  </si>
  <si>
    <t>Název orgánu:</t>
  </si>
  <si>
    <t>Jméno zástupce (PO, FOP)</t>
  </si>
  <si>
    <t>Datum narození zástupce (PO, FOP)</t>
  </si>
  <si>
    <t>Název subjektu (PO, FOP)/Jméno a příjmení (FO)</t>
  </si>
  <si>
    <t>Zájmová skupina</t>
  </si>
  <si>
    <t>Příjmení zástupce (PO, FOP)</t>
  </si>
  <si>
    <t>Příjmení
(FO)</t>
  </si>
  <si>
    <t>Jméno 
(FO)</t>
  </si>
  <si>
    <t>IČO 
(PO, FOP)</t>
  </si>
  <si>
    <t>Datum narození 
(FO)</t>
  </si>
  <si>
    <t>Složení orgánu schváleného MAS ke dni:</t>
  </si>
  <si>
    <t>Orgán:</t>
  </si>
  <si>
    <t>Nejvyšší</t>
  </si>
  <si>
    <t>Rozhodovací</t>
  </si>
  <si>
    <t>Výběrový</t>
  </si>
  <si>
    <t>Kontrolní</t>
  </si>
  <si>
    <t>Titul před/za</t>
  </si>
  <si>
    <t>Celkový počet Partnerů v MAS (zařazených v zájmových skupinách):</t>
  </si>
  <si>
    <t>PROTI</t>
  </si>
  <si>
    <t>ZDRŽEL SE</t>
  </si>
  <si>
    <t>NEPŘÍTOMEN</t>
  </si>
  <si>
    <t>PRO</t>
  </si>
  <si>
    <t>Školy a školská zařízení</t>
  </si>
  <si>
    <t>Neziskové organizace</t>
  </si>
  <si>
    <t>Podnikatelé</t>
  </si>
  <si>
    <t>Město Stochov</t>
  </si>
  <si>
    <t>Obec Kačice</t>
  </si>
  <si>
    <t>MAS SVATOVÁCLAVSKO, z.s.</t>
  </si>
  <si>
    <t>Valná hromada</t>
  </si>
  <si>
    <t>16. dubna 2019</t>
  </si>
  <si>
    <t>Obec Lány</t>
  </si>
  <si>
    <t>Foršt</t>
  </si>
  <si>
    <t>Roman</t>
  </si>
  <si>
    <t>Sklenička</t>
  </si>
  <si>
    <t>Karel</t>
  </si>
  <si>
    <t>Němeček</t>
  </si>
  <si>
    <t>Libor</t>
  </si>
  <si>
    <t>Obec Tuchlovice</t>
  </si>
  <si>
    <t>Obec Kamenné Žehrovice</t>
  </si>
  <si>
    <t>Pošta</t>
  </si>
  <si>
    <t>Jaroslav</t>
  </si>
  <si>
    <t>Soňa</t>
  </si>
  <si>
    <t>Černá</t>
  </si>
  <si>
    <t>Mateřská škola Tuchlovice, okres Kladno</t>
  </si>
  <si>
    <t>Dutkovičová</t>
  </si>
  <si>
    <t>Šárka</t>
  </si>
  <si>
    <t>Základní škola Tuchlovice, okres Kladno</t>
  </si>
  <si>
    <t>Bejček</t>
  </si>
  <si>
    <t>Jan</t>
  </si>
  <si>
    <t>Mateřská škola Lány, okres Kladno</t>
  </si>
  <si>
    <t>Základní škola Kamenné Žehrovice, okres Kladno</t>
  </si>
  <si>
    <t>Vaněčková</t>
  </si>
  <si>
    <t>Miluše</t>
  </si>
  <si>
    <t>Základní škola Charlotty Garrigue Masarykové Lány, okres Kladno</t>
  </si>
  <si>
    <t>Vrabcová</t>
  </si>
  <si>
    <t>Iveta</t>
  </si>
  <si>
    <t>Mateřská škola Kamenné Žehrovice, okres Kladno</t>
  </si>
  <si>
    <t>Typlová Komárková</t>
  </si>
  <si>
    <t>Eva</t>
  </si>
  <si>
    <t>Vorbachová</t>
  </si>
  <si>
    <t>Alena</t>
  </si>
  <si>
    <t>Základní škola, Základní umělecká škola a Mateřská škola, Stochov</t>
  </si>
  <si>
    <t>Mazuchová</t>
  </si>
  <si>
    <t>Lenka</t>
  </si>
  <si>
    <t>Základní škola a Mateřská škola Kačice</t>
  </si>
  <si>
    <t>Jindáčková</t>
  </si>
  <si>
    <t>Jitka</t>
  </si>
  <si>
    <t>TJ Tuchlovice, z.s.</t>
  </si>
  <si>
    <t>Beránek</t>
  </si>
  <si>
    <t>Stanislav</t>
  </si>
  <si>
    <t>AFK Tuchlovice, z.s.</t>
  </si>
  <si>
    <t>Bešta</t>
  </si>
  <si>
    <t>Josef</t>
  </si>
  <si>
    <t>Volejbalový kluv Tuchlovice z.s.</t>
  </si>
  <si>
    <t>Antoš</t>
  </si>
  <si>
    <t>Tělocvičná jednota Sokol Kačice</t>
  </si>
  <si>
    <t>Lišková</t>
  </si>
  <si>
    <t>Daniela</t>
  </si>
  <si>
    <t>Sportovní klub Kačice, z.s.</t>
  </si>
  <si>
    <t>Tancoš</t>
  </si>
  <si>
    <t>František</t>
  </si>
  <si>
    <t>Tělocvičná jednota Sokol Lány</t>
  </si>
  <si>
    <t>Zelenka</t>
  </si>
  <si>
    <t>Martin</t>
  </si>
  <si>
    <t>NAŠE LÁNY, z.s.</t>
  </si>
  <si>
    <t>Drastilová</t>
  </si>
  <si>
    <t>Jana</t>
  </si>
  <si>
    <t>Zapsaný spolek pro podporování Muzea T.G.Masaryka v Lánech</t>
  </si>
  <si>
    <t>Hořejší</t>
  </si>
  <si>
    <t>Vlastimil</t>
  </si>
  <si>
    <t>Spolek ŽEHROVÁK</t>
  </si>
  <si>
    <t>Kroupová</t>
  </si>
  <si>
    <t>Sylvie</t>
  </si>
  <si>
    <t>SK Kamenné Žehrovice, z.s.</t>
  </si>
  <si>
    <t>Stehlík</t>
  </si>
  <si>
    <t>Jakub</t>
  </si>
  <si>
    <t>Spolek Čelechovice v Čechách</t>
  </si>
  <si>
    <t>Bachurová</t>
  </si>
  <si>
    <t>Barbora</t>
  </si>
  <si>
    <t>Tenisový klub STOCHOV, z.s.</t>
  </si>
  <si>
    <t>Klusák</t>
  </si>
  <si>
    <t>KAMARÁDI, spolek</t>
  </si>
  <si>
    <t>Zuzana</t>
  </si>
  <si>
    <t>Voplyntop s.r.o.</t>
  </si>
  <si>
    <t>Vaněk</t>
  </si>
  <si>
    <t>Radek</t>
  </si>
  <si>
    <t>SYAST, s.r.o.</t>
  </si>
  <si>
    <t>Sybera</t>
  </si>
  <si>
    <t>Jindřich</t>
  </si>
  <si>
    <t>Dominika Husáková</t>
  </si>
  <si>
    <t>Husáková</t>
  </si>
  <si>
    <t>Dominika</t>
  </si>
  <si>
    <t>Petr Franc</t>
  </si>
  <si>
    <t>Franc</t>
  </si>
  <si>
    <t>Petr</t>
  </si>
  <si>
    <t xml:space="preserve">Fyzické osoby (od 21. 8. 2020) </t>
  </si>
  <si>
    <t>Město a obce</t>
  </si>
  <si>
    <t>Becherová</t>
  </si>
  <si>
    <t>Milosalva</t>
  </si>
  <si>
    <t>Hampel</t>
  </si>
  <si>
    <t>Milan</t>
  </si>
  <si>
    <t>Hrabalová</t>
  </si>
  <si>
    <t>Naděžda</t>
  </si>
  <si>
    <t>Šulc</t>
  </si>
  <si>
    <t>Nedvěd</t>
  </si>
  <si>
    <t>Nováková</t>
  </si>
  <si>
    <t>Václava</t>
  </si>
  <si>
    <t>Kopačinský</t>
  </si>
  <si>
    <t>Alexandr</t>
  </si>
  <si>
    <t>Pokorný</t>
  </si>
  <si>
    <t>Zdeněk Štětina</t>
  </si>
  <si>
    <t>Štětina</t>
  </si>
  <si>
    <t>Zdeněk</t>
  </si>
  <si>
    <t>24. února 2015</t>
  </si>
  <si>
    <t>Letní kino Tuchlovice, z.s.</t>
  </si>
  <si>
    <t>Linc</t>
  </si>
  <si>
    <t>Tomáš</t>
  </si>
  <si>
    <t xml:space="preserve">30. června 2020 (aktuální složení VH) </t>
  </si>
</sst>
</file>

<file path=xl/styles.xml><?xml version="1.0" encoding="utf-8"?>
<styleSheet xmlns="http://schemas.openxmlformats.org/spreadsheetml/2006/main">
  <numFmts count="1">
    <numFmt numFmtId="164" formatCode="00000000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i/>
      <sz val="14"/>
      <color theme="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9" fontId="3" fillId="3" borderId="1" xfId="1" applyFont="1" applyFill="1" applyBorder="1"/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2" borderId="0" xfId="0" applyFont="1" applyFill="1"/>
    <xf numFmtId="0" fontId="0" fillId="2" borderId="1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/>
    <xf numFmtId="0" fontId="2" fillId="5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2" fillId="3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/>
    <xf numFmtId="0" fontId="9" fillId="2" borderId="5" xfId="0" applyFont="1" applyFill="1" applyBorder="1" applyAlignment="1"/>
    <xf numFmtId="0" fontId="9" fillId="2" borderId="10" xfId="0" applyFont="1" applyFill="1" applyBorder="1" applyAlignment="1"/>
    <xf numFmtId="0" fontId="9" fillId="2" borderId="0" xfId="0" applyFont="1" applyFill="1" applyBorder="1" applyAlignment="1"/>
    <xf numFmtId="0" fontId="9" fillId="2" borderId="12" xfId="0" applyFont="1" applyFill="1" applyBorder="1" applyAlignment="1"/>
    <xf numFmtId="0" fontId="9" fillId="2" borderId="13" xfId="0" applyFont="1" applyFill="1" applyBorder="1" applyAlignment="1"/>
    <xf numFmtId="0" fontId="2" fillId="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9" fontId="3" fillId="3" borderId="1" xfId="1" applyFont="1" applyFill="1" applyBorder="1" applyAlignment="1">
      <alignment horizontal="right" vertical="center"/>
    </xf>
    <xf numFmtId="9" fontId="3" fillId="3" borderId="1" xfId="0" applyNumberFormat="1" applyFont="1" applyFill="1" applyBorder="1" applyAlignment="1">
      <alignment horizontal="right" vertic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9" fillId="2" borderId="11" xfId="0" applyFont="1" applyFill="1" applyBorder="1"/>
    <xf numFmtId="0" fontId="9" fillId="2" borderId="13" xfId="0" applyFont="1" applyFill="1" applyBorder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/>
    <xf numFmtId="0" fontId="0" fillId="2" borderId="1" xfId="0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9" fontId="3" fillId="3" borderId="6" xfId="0" applyNumberFormat="1" applyFont="1" applyFill="1" applyBorder="1" applyAlignment="1">
      <alignment horizontal="right" vertical="center"/>
    </xf>
    <xf numFmtId="9" fontId="3" fillId="3" borderId="7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horizontal="left" vertical="center"/>
    </xf>
  </cellXfs>
  <cellStyles count="2">
    <cellStyle name="normální" xfId="0" builtinId="0"/>
    <cellStyle name="procent" xfId="1" builtinId="5"/>
  </cellStyles>
  <dxfs count="15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B2:D34"/>
  <sheetViews>
    <sheetView workbookViewId="0">
      <selection activeCell="C3" sqref="C3"/>
    </sheetView>
  </sheetViews>
  <sheetFormatPr defaultColWidth="9.140625" defaultRowHeight="15"/>
  <cols>
    <col min="1" max="1" width="9.140625" style="1"/>
    <col min="2" max="2" width="9.140625" style="14"/>
    <col min="3" max="3" width="37.42578125" style="1" customWidth="1"/>
    <col min="4" max="4" width="34.140625" style="1" hidden="1" customWidth="1"/>
    <col min="5" max="16384" width="9.140625" style="1"/>
  </cols>
  <sheetData>
    <row r="2" spans="2:4">
      <c r="B2" s="15"/>
      <c r="C2" s="6" t="s">
        <v>12</v>
      </c>
      <c r="D2" s="6" t="s">
        <v>13</v>
      </c>
    </row>
    <row r="3" spans="2:4">
      <c r="B3" s="13">
        <v>1</v>
      </c>
      <c r="C3" s="10" t="s">
        <v>130</v>
      </c>
      <c r="D3" s="10">
        <v>1</v>
      </c>
    </row>
    <row r="4" spans="2:4">
      <c r="B4" s="13">
        <v>2</v>
      </c>
      <c r="C4" s="47" t="s">
        <v>36</v>
      </c>
      <c r="D4" s="10">
        <v>2</v>
      </c>
    </row>
    <row r="5" spans="2:4">
      <c r="B5" s="13">
        <v>3</v>
      </c>
      <c r="C5" s="47" t="s">
        <v>37</v>
      </c>
      <c r="D5" s="10">
        <v>3</v>
      </c>
    </row>
    <row r="6" spans="2:4">
      <c r="B6" s="13">
        <v>4</v>
      </c>
      <c r="C6" s="47" t="s">
        <v>38</v>
      </c>
      <c r="D6" s="10">
        <v>4</v>
      </c>
    </row>
    <row r="7" spans="2:4">
      <c r="B7" s="13">
        <v>5</v>
      </c>
      <c r="C7" s="47" t="s">
        <v>129</v>
      </c>
      <c r="D7" s="10">
        <v>5</v>
      </c>
    </row>
    <row r="8" spans="2:4">
      <c r="B8" s="13">
        <v>6</v>
      </c>
      <c r="C8" s="47"/>
      <c r="D8" s="10">
        <v>6</v>
      </c>
    </row>
    <row r="9" spans="2:4">
      <c r="B9" s="13">
        <v>7</v>
      </c>
      <c r="C9" s="47"/>
      <c r="D9" s="10">
        <v>7</v>
      </c>
    </row>
    <row r="10" spans="2:4">
      <c r="B10" s="13">
        <v>8</v>
      </c>
      <c r="C10" s="47"/>
      <c r="D10" s="10">
        <v>8</v>
      </c>
    </row>
    <row r="11" spans="2:4">
      <c r="B11" s="13">
        <v>9</v>
      </c>
      <c r="C11" s="47"/>
      <c r="D11" s="10">
        <v>9</v>
      </c>
    </row>
    <row r="12" spans="2:4">
      <c r="B12" s="13">
        <v>10</v>
      </c>
      <c r="C12" s="47"/>
      <c r="D12" s="10">
        <v>10</v>
      </c>
    </row>
    <row r="13" spans="2:4">
      <c r="B13" s="13">
        <v>11</v>
      </c>
      <c r="C13" s="47"/>
      <c r="D13" s="10">
        <v>11</v>
      </c>
    </row>
    <row r="14" spans="2:4">
      <c r="B14" s="13">
        <v>12</v>
      </c>
      <c r="C14" s="47"/>
      <c r="D14" s="10">
        <v>12</v>
      </c>
    </row>
    <row r="15" spans="2:4">
      <c r="B15" s="13">
        <v>13</v>
      </c>
      <c r="C15" s="47"/>
      <c r="D15" s="10">
        <v>13</v>
      </c>
    </row>
    <row r="16" spans="2:4">
      <c r="B16" s="13">
        <v>14</v>
      </c>
      <c r="C16" s="47"/>
      <c r="D16" s="10">
        <v>14</v>
      </c>
    </row>
    <row r="17" spans="2:4">
      <c r="B17" s="13">
        <v>15</v>
      </c>
      <c r="C17" s="47"/>
      <c r="D17" s="10">
        <v>15</v>
      </c>
    </row>
    <row r="18" spans="2:4">
      <c r="B18" s="13">
        <v>16</v>
      </c>
      <c r="C18" s="10"/>
      <c r="D18" s="10">
        <v>16</v>
      </c>
    </row>
    <row r="19" spans="2:4">
      <c r="B19" s="13">
        <v>17</v>
      </c>
      <c r="C19" s="10"/>
      <c r="D19" s="10">
        <v>17</v>
      </c>
    </row>
    <row r="20" spans="2:4">
      <c r="B20" s="13">
        <v>18</v>
      </c>
      <c r="C20" s="10"/>
      <c r="D20" s="10">
        <v>18</v>
      </c>
    </row>
    <row r="21" spans="2:4">
      <c r="B21" s="13">
        <v>19</v>
      </c>
      <c r="C21" s="10"/>
      <c r="D21" s="10">
        <v>19</v>
      </c>
    </row>
    <row r="22" spans="2:4">
      <c r="B22" s="13">
        <v>20</v>
      </c>
      <c r="C22" s="10"/>
      <c r="D22" s="10">
        <v>20</v>
      </c>
    </row>
    <row r="23" spans="2:4">
      <c r="B23" s="13">
        <v>21</v>
      </c>
      <c r="C23" s="10"/>
      <c r="D23" s="10">
        <v>21</v>
      </c>
    </row>
    <row r="24" spans="2:4">
      <c r="B24" s="13">
        <v>22</v>
      </c>
      <c r="C24" s="10"/>
      <c r="D24" s="10">
        <v>22</v>
      </c>
    </row>
    <row r="25" spans="2:4">
      <c r="B25" s="13">
        <v>23</v>
      </c>
      <c r="C25" s="10"/>
      <c r="D25" s="10">
        <v>23</v>
      </c>
    </row>
    <row r="26" spans="2:4">
      <c r="B26" s="13">
        <v>24</v>
      </c>
      <c r="C26" s="10"/>
      <c r="D26" s="10">
        <v>24</v>
      </c>
    </row>
    <row r="27" spans="2:4">
      <c r="B27" s="13">
        <v>25</v>
      </c>
      <c r="C27" s="10"/>
      <c r="D27" s="10">
        <v>25</v>
      </c>
    </row>
    <row r="29" spans="2:4" ht="23.25" customHeight="1"/>
    <row r="31" spans="2:4" ht="14.25" customHeight="1"/>
    <row r="34" ht="15.75" customHeight="1"/>
  </sheetData>
  <sheetProtection algorithmName="SHA-512" hashValue="h3zz8WpB+KbSmd1wsflQkxD+WcUPBczg9dqJMg5+9UX9VeB2BZAh1YXJmlt9e+tZDfXhbD1tgaLqesVcscMZgQ==" saltValue="l6u5NuwJQuPRw0EblDwoDA==" spinCount="100000" sheet="1" objects="1" scenarios="1"/>
  <protectedRanges>
    <protectedRange sqref="C3:C27" name="Oblast1"/>
  </protectedRanges>
  <pageMargins left="0.7" right="0.7" top="0.78740157499999996" bottom="0.78740157499999996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391"/>
  <sheetViews>
    <sheetView zoomScale="60" zoomScaleNormal="60" workbookViewId="0">
      <selection activeCell="A2" sqref="A2:XFD5"/>
    </sheetView>
  </sheetViews>
  <sheetFormatPr defaultColWidth="8.85546875" defaultRowHeight="15"/>
  <cols>
    <col min="1" max="1" width="8.85546875" style="1"/>
    <col min="2" max="2" width="4.140625" style="9" customWidth="1"/>
    <col min="3" max="3" width="87.85546875" style="1" customWidth="1"/>
    <col min="4" max="6" width="8.140625" style="1" customWidth="1"/>
    <col min="7" max="7" width="20" style="1" customWidth="1"/>
    <col min="8" max="8" width="19.42578125" style="1" customWidth="1"/>
    <col min="9" max="9" width="17.85546875" style="1" customWidth="1"/>
    <col min="10" max="10" width="24.42578125" style="1" customWidth="1"/>
    <col min="11" max="11" width="19.28515625" style="1" customWidth="1"/>
    <col min="12" max="12" width="23.28515625" style="1" customWidth="1"/>
    <col min="13" max="13" width="22" style="2" customWidth="1"/>
    <col min="14" max="14" width="8.85546875" style="1"/>
    <col min="17" max="17" width="11.7109375" customWidth="1"/>
    <col min="18" max="18" width="16" customWidth="1"/>
    <col min="19" max="19" width="42.28515625" customWidth="1"/>
    <col min="20" max="20" width="21.42578125" style="1" customWidth="1"/>
    <col min="21" max="65" width="8.85546875" style="1"/>
  </cols>
  <sheetData>
    <row r="1" spans="2:66" s="1" customFormat="1">
      <c r="B1" s="9"/>
      <c r="M1" s="2"/>
    </row>
    <row r="2" spans="2:66" s="1" customFormat="1">
      <c r="B2" s="9"/>
      <c r="M2" s="2"/>
    </row>
    <row r="3" spans="2:66" ht="18.75">
      <c r="B3" s="66" t="s">
        <v>1</v>
      </c>
      <c r="C3" s="66"/>
      <c r="D3" s="68" t="s">
        <v>41</v>
      </c>
      <c r="E3" s="68"/>
      <c r="F3" s="68"/>
      <c r="G3" s="68"/>
      <c r="H3" s="68"/>
      <c r="I3" s="11"/>
      <c r="J3" s="11"/>
      <c r="K3" s="11"/>
      <c r="L3" s="11"/>
      <c r="N3" s="2"/>
      <c r="O3" s="1"/>
      <c r="P3" s="64" t="s">
        <v>9</v>
      </c>
      <c r="Q3" s="64"/>
      <c r="R3" s="64"/>
      <c r="S3" s="70" t="str">
        <f>IF(D4="Kontrolní","Podmínka max. 49% nemusí být splněna u kontrolního orgánu na základě Metodiky pro standardizaci místních akčních skupin v programovém období 2014-2020.",IF((S9/S11)&gt;0.49,"podmínka max. 49% veřejného sektoru NESPLNĚNA","podmínka max. 49% veřejného sektoru SPLNĚNA"))</f>
        <v>podmínka max. 49% veřejného sektoru SPLNĚNA</v>
      </c>
      <c r="T3" s="70"/>
      <c r="U3" s="12"/>
      <c r="BN3" s="1"/>
    </row>
    <row r="4" spans="2:66" ht="18.75">
      <c r="B4" s="66" t="s">
        <v>25</v>
      </c>
      <c r="C4" s="66"/>
      <c r="D4" s="68" t="s">
        <v>26</v>
      </c>
      <c r="E4" s="68"/>
      <c r="F4" s="68"/>
      <c r="G4" s="68"/>
      <c r="H4" s="68"/>
      <c r="I4" s="11"/>
      <c r="J4" s="11"/>
      <c r="K4" s="11"/>
      <c r="L4" s="11"/>
      <c r="N4" s="2"/>
      <c r="O4" s="1"/>
      <c r="P4" s="64"/>
      <c r="Q4" s="64"/>
      <c r="R4" s="64"/>
      <c r="S4" s="70"/>
      <c r="T4" s="70"/>
      <c r="U4" s="12"/>
      <c r="BN4" s="1"/>
    </row>
    <row r="5" spans="2:66" ht="18.75">
      <c r="B5" s="66" t="s">
        <v>14</v>
      </c>
      <c r="C5" s="66"/>
      <c r="D5" s="68" t="s">
        <v>42</v>
      </c>
      <c r="E5" s="68"/>
      <c r="F5" s="68"/>
      <c r="G5" s="68"/>
      <c r="H5" s="68"/>
      <c r="I5" s="63" t="str">
        <f>IF(SUBTOTAL(3,C9:C208)=SUBTOTAL(3,L9:L208),IF(SUBTOTAL(3,L9:L208)=SUBTOTAL(3,N9:N208),"","POZOR: Některý z partnerů nemá přiřazený sektor nebo zájmovou skupinu."),"POZOR: Některý z partnerů nemá přiřazený sektor nebo zájmovou skupinu.")</f>
        <v/>
      </c>
      <c r="J5" s="63"/>
      <c r="K5" s="63"/>
      <c r="L5" s="63"/>
      <c r="M5" s="63"/>
      <c r="O5" s="20"/>
      <c r="P5" s="64"/>
      <c r="Q5" s="64"/>
      <c r="R5" s="64"/>
      <c r="S5" s="70"/>
      <c r="T5" s="70"/>
    </row>
    <row r="6" spans="2:66" ht="24.75" customHeight="1">
      <c r="B6" s="67" t="s">
        <v>24</v>
      </c>
      <c r="C6" s="67"/>
      <c r="D6" s="69" t="s">
        <v>147</v>
      </c>
      <c r="E6" s="69"/>
      <c r="F6" s="69"/>
      <c r="G6" s="69"/>
      <c r="H6" s="69"/>
      <c r="I6" s="11"/>
      <c r="J6" s="11"/>
      <c r="K6" s="11"/>
      <c r="L6" s="11"/>
      <c r="O6" s="20"/>
      <c r="P6" s="64"/>
      <c r="Q6" s="64"/>
      <c r="R6" s="64"/>
      <c r="S6" s="70"/>
      <c r="T6" s="70"/>
    </row>
    <row r="7" spans="2:66">
      <c r="O7" s="1"/>
      <c r="P7" s="1"/>
      <c r="Q7" s="1"/>
      <c r="R7" s="1"/>
      <c r="S7" s="1"/>
    </row>
    <row r="8" spans="2:66" ht="29.25" customHeight="1">
      <c r="B8" s="17"/>
      <c r="C8" s="3" t="s">
        <v>17</v>
      </c>
      <c r="D8" s="3" t="s">
        <v>30</v>
      </c>
      <c r="E8" s="16" t="s">
        <v>20</v>
      </c>
      <c r="F8" s="16" t="s">
        <v>21</v>
      </c>
      <c r="G8" s="16" t="s">
        <v>22</v>
      </c>
      <c r="H8" s="16" t="s">
        <v>23</v>
      </c>
      <c r="I8" s="16" t="s">
        <v>19</v>
      </c>
      <c r="J8" s="16" t="s">
        <v>15</v>
      </c>
      <c r="K8" s="16" t="s">
        <v>16</v>
      </c>
      <c r="L8" s="3" t="s">
        <v>18</v>
      </c>
      <c r="M8" s="16" t="s">
        <v>13</v>
      </c>
      <c r="N8" s="3" t="s">
        <v>0</v>
      </c>
      <c r="O8" s="1"/>
      <c r="P8" s="60"/>
      <c r="Q8" s="61"/>
      <c r="R8" s="62"/>
      <c r="S8" s="34" t="s">
        <v>7</v>
      </c>
      <c r="T8" s="34" t="s">
        <v>8</v>
      </c>
      <c r="BN8" s="1"/>
    </row>
    <row r="9" spans="2:66">
      <c r="B9" s="3">
        <v>1</v>
      </c>
      <c r="C9" s="27" t="s">
        <v>39</v>
      </c>
      <c r="D9" s="23"/>
      <c r="E9" s="23"/>
      <c r="F9" s="23"/>
      <c r="G9" s="24">
        <v>234923</v>
      </c>
      <c r="H9" s="21"/>
      <c r="I9" s="73" t="s">
        <v>131</v>
      </c>
      <c r="J9" s="73" t="s">
        <v>132</v>
      </c>
      <c r="K9" s="21"/>
      <c r="L9" s="71" t="s">
        <v>130</v>
      </c>
      <c r="M9" s="18">
        <f>IFERROR(VLOOKUP(L9,'Zájmové skupiny'!$C$3:$D$27,2,0),"")</f>
        <v>1</v>
      </c>
      <c r="N9" s="18" t="s">
        <v>2</v>
      </c>
      <c r="O9" s="1"/>
      <c r="P9" s="57" t="s">
        <v>6</v>
      </c>
      <c r="Q9" s="58"/>
      <c r="R9" s="59"/>
      <c r="S9" s="35">
        <f>COUNTIF(N9:N208,"veřejný")</f>
        <v>13</v>
      </c>
      <c r="T9" s="36">
        <f>$S$9/$S$11</f>
        <v>0.43333333333333335</v>
      </c>
      <c r="BN9" s="1"/>
    </row>
    <row r="10" spans="2:66">
      <c r="B10" s="3">
        <v>2</v>
      </c>
      <c r="C10" s="48" t="s">
        <v>40</v>
      </c>
      <c r="D10" s="23"/>
      <c r="E10" s="22"/>
      <c r="F10" s="22"/>
      <c r="G10" s="25">
        <v>234494</v>
      </c>
      <c r="H10" s="19"/>
      <c r="I10" s="23" t="s">
        <v>49</v>
      </c>
      <c r="J10" s="23" t="s">
        <v>50</v>
      </c>
      <c r="K10" s="21"/>
      <c r="L10" s="72" t="s">
        <v>130</v>
      </c>
      <c r="M10" s="18">
        <f>IFERROR(VLOOKUP(L10,'Zájmové skupiny'!$C$3:$D$27,2,0),"")</f>
        <v>1</v>
      </c>
      <c r="N10" s="18" t="s">
        <v>2</v>
      </c>
      <c r="O10" s="1"/>
      <c r="P10" s="6" t="s">
        <v>5</v>
      </c>
      <c r="Q10" s="49"/>
      <c r="R10" s="50"/>
      <c r="S10" s="35">
        <f>COUNTIF(N9:N208,"soukromý")</f>
        <v>17</v>
      </c>
      <c r="T10" s="36">
        <f>$S$10/$S$11</f>
        <v>0.56666666666666665</v>
      </c>
      <c r="BN10" s="1"/>
    </row>
    <row r="11" spans="2:66">
      <c r="B11" s="3">
        <v>3</v>
      </c>
      <c r="C11" s="27" t="s">
        <v>44</v>
      </c>
      <c r="D11" s="23"/>
      <c r="E11" s="22"/>
      <c r="F11" s="22"/>
      <c r="G11" s="25">
        <v>243981</v>
      </c>
      <c r="H11" s="19"/>
      <c r="I11" s="23" t="s">
        <v>47</v>
      </c>
      <c r="J11" s="23" t="s">
        <v>48</v>
      </c>
      <c r="K11" s="21"/>
      <c r="L11" s="72" t="s">
        <v>130</v>
      </c>
      <c r="M11" s="18">
        <f>IFERROR(VLOOKUP(L11,'Zájmové skupiny'!$C$3:$D$27,2,0),"")</f>
        <v>1</v>
      </c>
      <c r="N11" s="18" t="s">
        <v>2</v>
      </c>
      <c r="O11" s="1"/>
      <c r="P11" s="57" t="s">
        <v>4</v>
      </c>
      <c r="Q11" s="58"/>
      <c r="R11" s="59"/>
      <c r="S11" s="35">
        <f>SUBTOTAL(3,N9:N208)</f>
        <v>30</v>
      </c>
      <c r="T11" s="37">
        <f>T9+T10</f>
        <v>1</v>
      </c>
      <c r="BN11" s="1"/>
    </row>
    <row r="12" spans="2:66">
      <c r="B12" s="3">
        <v>4</v>
      </c>
      <c r="C12" s="48" t="s">
        <v>51</v>
      </c>
      <c r="D12" s="23"/>
      <c r="E12" s="22"/>
      <c r="F12" s="22"/>
      <c r="G12" s="25">
        <v>235041</v>
      </c>
      <c r="H12" s="19"/>
      <c r="I12" s="23" t="s">
        <v>53</v>
      </c>
      <c r="J12" s="23" t="s">
        <v>54</v>
      </c>
      <c r="K12" s="21"/>
      <c r="L12" s="72" t="s">
        <v>130</v>
      </c>
      <c r="M12" s="18">
        <f>IFERROR(VLOOKUP(L12,'Zájmové skupiny'!$C$3:$D$27,2,0),"")</f>
        <v>1</v>
      </c>
      <c r="N12" s="18" t="s">
        <v>2</v>
      </c>
      <c r="O12" s="1"/>
      <c r="P12" s="1"/>
      <c r="Q12" s="1"/>
      <c r="R12" s="1"/>
      <c r="S12" s="1"/>
      <c r="BN12" s="1"/>
    </row>
    <row r="13" spans="2:66" ht="18.75" customHeight="1">
      <c r="B13" s="3">
        <v>5</v>
      </c>
      <c r="C13" s="27" t="s">
        <v>52</v>
      </c>
      <c r="D13" s="23"/>
      <c r="E13" s="22"/>
      <c r="F13" s="22"/>
      <c r="G13" s="25">
        <v>234508</v>
      </c>
      <c r="H13" s="19"/>
      <c r="I13" s="23" t="s">
        <v>56</v>
      </c>
      <c r="J13" s="23" t="s">
        <v>55</v>
      </c>
      <c r="K13" s="21"/>
      <c r="L13" s="72" t="s">
        <v>130</v>
      </c>
      <c r="M13" s="18">
        <f>IFERROR(VLOOKUP(L13,'Zájmové skupiny'!$C$3:$D$27,2,0),"")</f>
        <v>1</v>
      </c>
      <c r="N13" s="18" t="s">
        <v>2</v>
      </c>
      <c r="O13" s="1"/>
      <c r="P13" s="64" t="s">
        <v>9</v>
      </c>
      <c r="Q13" s="64"/>
      <c r="R13" s="64"/>
      <c r="S13" s="65" t="str">
        <f>IF((S17/S42)&gt;0.49,"podmínka max. 49% zájmové skupiny NESPLNĚNA",IF((S18/S42)&gt;0.49,"podmínka max. 49% zájmové skupiny NESPLNĚNA",IF((S19/S42)&gt;0.49,"podmínka max. 49% zájmové skupiny NESPLNĚNA",IF((S20/S42)&gt;0.49,"podmínka max. 49% zájmové skupiny NESPLNĚNA",IF((S21/S42)&gt;0.49,"podmínka max. 49% zájmové skupiny NESPLNĚNA",IF((S22/S42)&gt;0.49,"podmínka max. 49% zájmové skupiny NESPLNĚNA",IF((S23/S42)&gt;0.49,"podmínka max. 49% zájmové skupiny NESPLNĚNA",IF((S24/S42)&gt;0.49,"podmínka max. 49% zájmové skupiny NESPLNĚNA",IF((S25/S42)&gt;0.49,"podmínka max. 49% zájmové skupiny NESPLNĚNA",IF((S26/S42)&gt;0.49,"podmínka max. 49% zájmové skupiny NESPLNĚNA",IF((S27/S42)&gt;0.49,"podmínka max. 49% zájmové skupiny NESPLNĚNA",IF((S28/S42)&gt;0.49,"podmínka max. 49% zájmové skupiny NESPLNĚNA",IF((S29/S42)&gt;0.49,"podmínka max. 49% zájmové skupiny NESPLNĚNA",IF((S30/S42)&gt;0.49,"podmínka max. 49% zájmové skupiny NESPLNĚNA",IF((S31/S42)&gt;0.49,"podmínka max. 49% zájmové skupiny NESPLNĚNA",IF((S32/S42)&gt;0.49,"podmínka max. 49% zájmové skupiny NESPLNĚNA",IF((S33/S42)&gt;0.49,"podmínka max. 49% zájmové skupiny NESPLNĚNA",IF((S34/S42)&gt;0.49,"podmínka max. 49% zájmové skupiny NESPLNĚNA",IF((S35/S42)&gt;0.49,"podmínka max. 49% zájmové skupiny NESPLNĚNA",IF((S36/S42)&gt;0.49,"podmínka max. 49% zájmové skupiny NESPLNĚNA",IF((S37/S42)&gt;0.49,"podmínka max. 49% zájmové skupiny NESPLNĚNA",IF((S38/S42)&gt;0.49,"podmínka max. 49% zájmové skupiny NESPLNĚNA",IF((S39/S42)&gt;0.49,"podmínka max. 49% zájmové skupiny NESPLNĚNA",IF((S40/S42)&gt;0.49,"podmínka max. 49% zájmové skupiny NESPLNĚNA",IF((S41/S42)&gt;0.49,"podmínka max. 49% zájmové skupiny NESPLNĚNA","podmínka max. 49% zájmové skupiny SPLNĚNA")))))))))))))))))))))))))</f>
        <v>podmínka max. 49% zájmové skupiny SPLNĚNA</v>
      </c>
      <c r="T13" s="65"/>
      <c r="BN13" s="1"/>
    </row>
    <row r="14" spans="2:66" ht="18.75" customHeight="1">
      <c r="B14" s="3">
        <v>6</v>
      </c>
      <c r="C14" s="48" t="s">
        <v>57</v>
      </c>
      <c r="D14" s="23"/>
      <c r="E14" s="22"/>
      <c r="F14" s="22"/>
      <c r="G14" s="25">
        <v>71002227</v>
      </c>
      <c r="H14" s="19"/>
      <c r="I14" s="23" t="s">
        <v>58</v>
      </c>
      <c r="J14" s="23" t="s">
        <v>59</v>
      </c>
      <c r="K14" s="21"/>
      <c r="L14" s="18" t="s">
        <v>36</v>
      </c>
      <c r="M14" s="18">
        <f>IFERROR(VLOOKUP(L14,'Zájmové skupiny'!$C$3:$D$27,2,0),"")</f>
        <v>2</v>
      </c>
      <c r="N14" s="18" t="s">
        <v>2</v>
      </c>
      <c r="O14" s="1"/>
      <c r="P14" s="64"/>
      <c r="Q14" s="64"/>
      <c r="R14" s="64"/>
      <c r="S14" s="65"/>
      <c r="T14" s="65"/>
      <c r="BN14" s="1"/>
    </row>
    <row r="15" spans="2:66" ht="16.5" customHeight="1">
      <c r="B15" s="3">
        <v>7</v>
      </c>
      <c r="C15" s="27" t="s">
        <v>60</v>
      </c>
      <c r="D15" s="23"/>
      <c r="E15" s="22"/>
      <c r="F15" s="22"/>
      <c r="G15" s="25">
        <v>47013958</v>
      </c>
      <c r="H15" s="19"/>
      <c r="I15" s="23" t="s">
        <v>61</v>
      </c>
      <c r="J15" s="23" t="s">
        <v>62</v>
      </c>
      <c r="K15" s="21"/>
      <c r="L15" s="18" t="s">
        <v>36</v>
      </c>
      <c r="M15" s="18">
        <f>IFERROR(VLOOKUP(L15,'Zájmové skupiny'!$C$3:$D$27,2,0),"")</f>
        <v>2</v>
      </c>
      <c r="N15" s="18" t="s">
        <v>2</v>
      </c>
      <c r="O15" s="1"/>
      <c r="P15" s="1"/>
      <c r="Q15" s="1"/>
      <c r="R15" s="1"/>
      <c r="S15" s="1"/>
      <c r="BN15" s="1"/>
    </row>
    <row r="16" spans="2:66">
      <c r="B16" s="3">
        <v>8</v>
      </c>
      <c r="C16" s="48" t="s">
        <v>63</v>
      </c>
      <c r="D16" s="23"/>
      <c r="E16" s="22"/>
      <c r="F16" s="22"/>
      <c r="G16" s="25">
        <v>71002022</v>
      </c>
      <c r="H16" s="19"/>
      <c r="I16" s="23" t="s">
        <v>65</v>
      </c>
      <c r="J16" s="23" t="s">
        <v>66</v>
      </c>
      <c r="K16" s="21"/>
      <c r="L16" s="18" t="s">
        <v>36</v>
      </c>
      <c r="M16" s="18">
        <f>IFERROR(VLOOKUP(L16,'Zájmové skupiny'!$C$3:$D$27,2,0),"")</f>
        <v>2</v>
      </c>
      <c r="N16" s="18" t="s">
        <v>2</v>
      </c>
      <c r="O16" s="1"/>
      <c r="P16" s="60"/>
      <c r="Q16" s="61"/>
      <c r="R16" s="62"/>
      <c r="S16" s="34" t="s">
        <v>7</v>
      </c>
      <c r="T16" s="34" t="s">
        <v>8</v>
      </c>
      <c r="BN16" s="1"/>
    </row>
    <row r="17" spans="2:66">
      <c r="B17" s="3">
        <v>9</v>
      </c>
      <c r="C17" s="27" t="s">
        <v>67</v>
      </c>
      <c r="D17" s="22"/>
      <c r="E17" s="22"/>
      <c r="F17" s="22"/>
      <c r="G17" s="24">
        <v>47013958</v>
      </c>
      <c r="H17" s="19"/>
      <c r="I17" s="22" t="s">
        <v>68</v>
      </c>
      <c r="J17" s="22" t="s">
        <v>69</v>
      </c>
      <c r="K17" s="19"/>
      <c r="L17" s="18" t="s">
        <v>36</v>
      </c>
      <c r="M17" s="18">
        <f>IFERROR(VLOOKUP(L17,'Zájmové skupiny'!$C$3:$D$27,2,0),"")</f>
        <v>2</v>
      </c>
      <c r="N17" s="18" t="s">
        <v>2</v>
      </c>
      <c r="O17" s="1"/>
      <c r="P17" s="57" t="str">
        <f>'Zájmové skupiny'!C3</f>
        <v>Město a obce</v>
      </c>
      <c r="Q17" s="58"/>
      <c r="R17" s="59"/>
      <c r="S17" s="4">
        <f>COUNTIF($M$9:$M$208,"1")</f>
        <v>5</v>
      </c>
      <c r="T17" s="5">
        <f>$S17/$S$42</f>
        <v>0.16666666666666666</v>
      </c>
      <c r="BN17" s="1"/>
    </row>
    <row r="18" spans="2:66">
      <c r="B18" s="3">
        <v>10</v>
      </c>
      <c r="C18" s="48" t="s">
        <v>64</v>
      </c>
      <c r="D18" s="22"/>
      <c r="E18" s="22"/>
      <c r="F18" s="22"/>
      <c r="G18" s="24">
        <v>70990701</v>
      </c>
      <c r="H18" s="19"/>
      <c r="I18" s="22" t="s">
        <v>71</v>
      </c>
      <c r="J18" s="22" t="s">
        <v>72</v>
      </c>
      <c r="K18" s="19"/>
      <c r="L18" s="18" t="s">
        <v>36</v>
      </c>
      <c r="M18" s="18">
        <f>IFERROR(VLOOKUP(L18,'Zájmové skupiny'!$C$3:$D$27,2,0),"")</f>
        <v>2</v>
      </c>
      <c r="N18" s="18" t="s">
        <v>2</v>
      </c>
      <c r="O18" s="1"/>
      <c r="P18" s="57" t="str">
        <f>'Zájmové skupiny'!C4</f>
        <v>Školy a školská zařízení</v>
      </c>
      <c r="Q18" s="58"/>
      <c r="R18" s="59"/>
      <c r="S18" s="4">
        <f>COUNTIF($M$9:$M$208,"2")</f>
        <v>8</v>
      </c>
      <c r="T18" s="5">
        <f t="shared" ref="T18:T41" si="0">$S18/$S$42</f>
        <v>0.26666666666666666</v>
      </c>
      <c r="BN18" s="1"/>
    </row>
    <row r="19" spans="2:66">
      <c r="B19" s="3">
        <v>11</v>
      </c>
      <c r="C19" s="27" t="s">
        <v>70</v>
      </c>
      <c r="D19" s="22"/>
      <c r="E19" s="22"/>
      <c r="F19" s="22"/>
      <c r="G19" s="24">
        <v>70990689</v>
      </c>
      <c r="H19" s="19"/>
      <c r="I19" s="22" t="s">
        <v>73</v>
      </c>
      <c r="J19" s="22" t="s">
        <v>74</v>
      </c>
      <c r="K19" s="19"/>
      <c r="L19" s="18" t="s">
        <v>36</v>
      </c>
      <c r="M19" s="18">
        <f>IFERROR(VLOOKUP(L19,'Zájmové skupiny'!$C$3:$D$27,2,0),"")</f>
        <v>2</v>
      </c>
      <c r="N19" s="18" t="s">
        <v>2</v>
      </c>
      <c r="O19" s="1"/>
      <c r="P19" s="57" t="str">
        <f>'Zájmové skupiny'!C5</f>
        <v>Neziskové organizace</v>
      </c>
      <c r="Q19" s="58"/>
      <c r="R19" s="59"/>
      <c r="S19" s="4">
        <f>COUNTIF($M$9:$M$208,"3")</f>
        <v>13</v>
      </c>
      <c r="T19" s="5">
        <f t="shared" si="0"/>
        <v>0.43333333333333335</v>
      </c>
      <c r="BN19" s="1"/>
    </row>
    <row r="20" spans="2:66">
      <c r="B20" s="3">
        <v>12</v>
      </c>
      <c r="C20" s="48" t="s">
        <v>75</v>
      </c>
      <c r="D20" s="22"/>
      <c r="E20" s="22"/>
      <c r="F20" s="22"/>
      <c r="G20" s="24">
        <v>70980613</v>
      </c>
      <c r="H20" s="19"/>
      <c r="I20" s="73" t="s">
        <v>133</v>
      </c>
      <c r="J20" s="73" t="s">
        <v>134</v>
      </c>
      <c r="K20" s="19"/>
      <c r="L20" s="18" t="s">
        <v>36</v>
      </c>
      <c r="M20" s="18">
        <f>IFERROR(VLOOKUP(L20,'Zájmové skupiny'!$C$3:$D$27,2,0),"")</f>
        <v>2</v>
      </c>
      <c r="N20" s="18" t="s">
        <v>2</v>
      </c>
      <c r="O20" s="1"/>
      <c r="P20" s="57" t="str">
        <f>'Zájmové skupiny'!C6</f>
        <v>Podnikatelé</v>
      </c>
      <c r="Q20" s="58"/>
      <c r="R20" s="59"/>
      <c r="S20" s="4">
        <f>COUNTIF($M$9:$M$208,"4")</f>
        <v>4</v>
      </c>
      <c r="T20" s="5">
        <f t="shared" si="0"/>
        <v>0.13333333333333333</v>
      </c>
      <c r="BN20" s="1"/>
    </row>
    <row r="21" spans="2:66">
      <c r="B21" s="3">
        <v>13</v>
      </c>
      <c r="C21" s="48" t="s">
        <v>78</v>
      </c>
      <c r="D21" s="22"/>
      <c r="E21" s="22"/>
      <c r="F21" s="22"/>
      <c r="G21" s="24">
        <v>75034484</v>
      </c>
      <c r="H21" s="19"/>
      <c r="I21" s="73" t="s">
        <v>135</v>
      </c>
      <c r="J21" s="73" t="s">
        <v>136</v>
      </c>
      <c r="K21" s="19"/>
      <c r="L21" s="18" t="s">
        <v>36</v>
      </c>
      <c r="M21" s="18">
        <f>IFERROR(VLOOKUP(L21,'Zájmové skupiny'!$C$3:$D$27,2,0),"")</f>
        <v>2</v>
      </c>
      <c r="N21" s="18" t="s">
        <v>2</v>
      </c>
      <c r="O21" s="1"/>
      <c r="P21" s="57" t="str">
        <f>'Zájmové skupiny'!C7</f>
        <v xml:space="preserve">Fyzické osoby (od 21. 8. 2020) </v>
      </c>
      <c r="Q21" s="58"/>
      <c r="R21" s="59"/>
      <c r="S21" s="4">
        <f>COUNTIF($M$9:$M$208,"5")</f>
        <v>0</v>
      </c>
      <c r="T21" s="5">
        <f t="shared" si="0"/>
        <v>0</v>
      </c>
      <c r="BN21" s="1"/>
    </row>
    <row r="22" spans="2:66">
      <c r="B22" s="3">
        <v>14</v>
      </c>
      <c r="C22" s="48" t="s">
        <v>81</v>
      </c>
      <c r="D22" s="22"/>
      <c r="E22" s="22"/>
      <c r="F22" s="22"/>
      <c r="G22" s="24">
        <v>48704873</v>
      </c>
      <c r="H22" s="19"/>
      <c r="I22" s="22" t="s">
        <v>82</v>
      </c>
      <c r="J22" s="22" t="s">
        <v>83</v>
      </c>
      <c r="K22" s="19"/>
      <c r="L22" s="18" t="s">
        <v>37</v>
      </c>
      <c r="M22" s="18">
        <f>IFERROR(VLOOKUP(L22,'Zájmové skupiny'!$C$3:$D$27,2,0),"")</f>
        <v>3</v>
      </c>
      <c r="N22" s="18" t="s">
        <v>3</v>
      </c>
      <c r="O22" s="1"/>
      <c r="P22" s="57">
        <f>'Zájmové skupiny'!C8</f>
        <v>0</v>
      </c>
      <c r="Q22" s="58"/>
      <c r="R22" s="59"/>
      <c r="S22" s="4">
        <f>COUNTIF($M$9:$M$208,"6")</f>
        <v>0</v>
      </c>
      <c r="T22" s="5">
        <f t="shared" si="0"/>
        <v>0</v>
      </c>
      <c r="BN22" s="1"/>
    </row>
    <row r="23" spans="2:66">
      <c r="B23" s="3">
        <v>15</v>
      </c>
      <c r="C23" s="48" t="s">
        <v>84</v>
      </c>
      <c r="D23" s="22"/>
      <c r="E23" s="22"/>
      <c r="F23" s="22"/>
      <c r="G23" s="24">
        <v>22740082</v>
      </c>
      <c r="H23" s="19"/>
      <c r="I23" s="73" t="s">
        <v>137</v>
      </c>
      <c r="J23" s="73" t="s">
        <v>83</v>
      </c>
      <c r="K23" s="19"/>
      <c r="L23" s="18" t="s">
        <v>37</v>
      </c>
      <c r="M23" s="18">
        <f>IFERROR(VLOOKUP(L23,'Zájmové skupiny'!$C$3:$D$27,2,0),"")</f>
        <v>3</v>
      </c>
      <c r="N23" s="18" t="s">
        <v>3</v>
      </c>
      <c r="O23" s="1"/>
      <c r="P23" s="57">
        <f>'Zájmové skupiny'!C9</f>
        <v>0</v>
      </c>
      <c r="Q23" s="58"/>
      <c r="R23" s="59"/>
      <c r="S23" s="4">
        <f>COUNTIF($M$9:$M$208,"7")</f>
        <v>0</v>
      </c>
      <c r="T23" s="5">
        <f t="shared" si="0"/>
        <v>0</v>
      </c>
      <c r="BN23" s="1"/>
    </row>
    <row r="24" spans="2:66">
      <c r="B24" s="3">
        <v>16</v>
      </c>
      <c r="C24" s="48" t="s">
        <v>87</v>
      </c>
      <c r="D24" s="22"/>
      <c r="E24" s="22"/>
      <c r="F24" s="22"/>
      <c r="G24" s="24">
        <v>43776680</v>
      </c>
      <c r="H24" s="19"/>
      <c r="I24" s="73" t="s">
        <v>138</v>
      </c>
      <c r="J24" s="73" t="s">
        <v>54</v>
      </c>
      <c r="K24" s="19"/>
      <c r="L24" s="18" t="s">
        <v>37</v>
      </c>
      <c r="M24" s="18">
        <f>IFERROR(VLOOKUP(L24,'Zájmové skupiny'!$C$3:$D$27,2,0),"")</f>
        <v>3</v>
      </c>
      <c r="N24" s="18" t="s">
        <v>3</v>
      </c>
      <c r="O24" s="1"/>
      <c r="P24" s="57">
        <f>'Zájmové skupiny'!C10</f>
        <v>0</v>
      </c>
      <c r="Q24" s="58"/>
      <c r="R24" s="59"/>
      <c r="S24" s="4">
        <f>COUNTIF($M$9:$M$208,"8")</f>
        <v>0</v>
      </c>
      <c r="T24" s="5">
        <f t="shared" si="0"/>
        <v>0</v>
      </c>
      <c r="BN24" s="1"/>
    </row>
    <row r="25" spans="2:66">
      <c r="B25" s="3">
        <v>17</v>
      </c>
      <c r="C25" s="48" t="s">
        <v>89</v>
      </c>
      <c r="D25" s="22"/>
      <c r="E25" s="22"/>
      <c r="F25" s="22"/>
      <c r="G25" s="24">
        <v>48707236</v>
      </c>
      <c r="H25" s="19"/>
      <c r="I25" s="22" t="s">
        <v>90</v>
      </c>
      <c r="J25" s="22" t="s">
        <v>91</v>
      </c>
      <c r="K25" s="19"/>
      <c r="L25" s="18" t="s">
        <v>37</v>
      </c>
      <c r="M25" s="18">
        <f>IFERROR(VLOOKUP(L25,'Zájmové skupiny'!$C$3:$D$27,2,0),"")</f>
        <v>3</v>
      </c>
      <c r="N25" s="18" t="s">
        <v>3</v>
      </c>
      <c r="O25" s="1"/>
      <c r="P25" s="57">
        <f>'Zájmové skupiny'!C11</f>
        <v>0</v>
      </c>
      <c r="Q25" s="58"/>
      <c r="R25" s="59"/>
      <c r="S25" s="4">
        <f>COUNTIF($M$9:$M$208,"9")</f>
        <v>0</v>
      </c>
      <c r="T25" s="5">
        <f t="shared" si="0"/>
        <v>0</v>
      </c>
      <c r="BN25" s="1"/>
    </row>
    <row r="26" spans="2:66">
      <c r="B26" s="3">
        <v>18</v>
      </c>
      <c r="C26" s="48" t="s">
        <v>92</v>
      </c>
      <c r="D26" s="22"/>
      <c r="E26" s="22"/>
      <c r="F26" s="22"/>
      <c r="G26" s="24">
        <v>48704385</v>
      </c>
      <c r="H26" s="19"/>
      <c r="I26" s="22" t="s">
        <v>93</v>
      </c>
      <c r="J26" s="22" t="s">
        <v>94</v>
      </c>
      <c r="K26" s="19"/>
      <c r="L26" s="18" t="s">
        <v>37</v>
      </c>
      <c r="M26" s="18">
        <f>IFERROR(VLOOKUP(L26,'Zájmové skupiny'!$C$3:$D$27,2,0),"")</f>
        <v>3</v>
      </c>
      <c r="N26" s="18" t="s">
        <v>3</v>
      </c>
      <c r="O26" s="1"/>
      <c r="P26" s="57">
        <f>'Zájmové skupiny'!C12</f>
        <v>0</v>
      </c>
      <c r="Q26" s="58"/>
      <c r="R26" s="59"/>
      <c r="S26" s="4">
        <f>COUNTIF($M$9:$M$208,"10")</f>
        <v>0</v>
      </c>
      <c r="T26" s="5">
        <f t="shared" si="0"/>
        <v>0</v>
      </c>
      <c r="BN26" s="1"/>
    </row>
    <row r="27" spans="2:66">
      <c r="B27" s="3">
        <v>19</v>
      </c>
      <c r="C27" s="48" t="s">
        <v>95</v>
      </c>
      <c r="D27" s="22"/>
      <c r="E27" s="22"/>
      <c r="F27" s="22"/>
      <c r="G27" s="24">
        <v>47018984</v>
      </c>
      <c r="H27" s="19"/>
      <c r="I27" s="73" t="s">
        <v>139</v>
      </c>
      <c r="J27" s="73" t="s">
        <v>140</v>
      </c>
      <c r="K27" s="19"/>
      <c r="L27" s="18" t="s">
        <v>37</v>
      </c>
      <c r="M27" s="18">
        <f>IFERROR(VLOOKUP(L27,'Zájmové skupiny'!$C$3:$D$27,2,0),"")</f>
        <v>3</v>
      </c>
      <c r="N27" s="18" t="s">
        <v>3</v>
      </c>
      <c r="O27" s="1"/>
      <c r="P27" s="57">
        <f>'Zájmové skupiny'!C13</f>
        <v>0</v>
      </c>
      <c r="Q27" s="58"/>
      <c r="R27" s="59"/>
      <c r="S27" s="4">
        <f>COUNTIF($M$9:$M$208,"11")</f>
        <v>0</v>
      </c>
      <c r="T27" s="5">
        <f t="shared" si="0"/>
        <v>0</v>
      </c>
      <c r="BN27" s="1"/>
    </row>
    <row r="28" spans="2:66">
      <c r="B28" s="3">
        <v>20</v>
      </c>
      <c r="C28" s="48" t="s">
        <v>98</v>
      </c>
      <c r="D28" s="22"/>
      <c r="E28" s="22"/>
      <c r="F28" s="22"/>
      <c r="G28" s="24">
        <v>27016455</v>
      </c>
      <c r="H28" s="19"/>
      <c r="I28" s="22" t="s">
        <v>99</v>
      </c>
      <c r="J28" s="22" t="s">
        <v>100</v>
      </c>
      <c r="K28" s="19"/>
      <c r="L28" s="18" t="s">
        <v>37</v>
      </c>
      <c r="M28" s="18">
        <f>IFERROR(VLOOKUP(L28,'Zájmové skupiny'!$C$3:$D$27,2,0),"")</f>
        <v>3</v>
      </c>
      <c r="N28" s="18" t="s">
        <v>3</v>
      </c>
      <c r="O28" s="1"/>
      <c r="P28" s="57">
        <f>'Zájmové skupiny'!C14</f>
        <v>0</v>
      </c>
      <c r="Q28" s="58"/>
      <c r="R28" s="59"/>
      <c r="S28" s="4">
        <f>COUNTIF($M$9:$M$208,"12")</f>
        <v>0</v>
      </c>
      <c r="T28" s="5">
        <f t="shared" si="0"/>
        <v>0</v>
      </c>
      <c r="BN28" s="1"/>
    </row>
    <row r="29" spans="2:66">
      <c r="B29" s="3">
        <v>21</v>
      </c>
      <c r="C29" s="48" t="s">
        <v>101</v>
      </c>
      <c r="D29" s="22"/>
      <c r="E29" s="22"/>
      <c r="F29" s="22"/>
      <c r="G29" s="24">
        <v>26536463</v>
      </c>
      <c r="H29" s="19"/>
      <c r="I29" s="22" t="s">
        <v>102</v>
      </c>
      <c r="J29" s="22" t="s">
        <v>103</v>
      </c>
      <c r="K29" s="19"/>
      <c r="L29" s="18" t="s">
        <v>37</v>
      </c>
      <c r="M29" s="18">
        <f>IFERROR(VLOOKUP(L29,'Zájmové skupiny'!$C$3:$D$27,2,0),"")</f>
        <v>3</v>
      </c>
      <c r="N29" s="18" t="s">
        <v>3</v>
      </c>
      <c r="O29" s="1"/>
      <c r="P29" s="57">
        <f>'Zájmové skupiny'!C15</f>
        <v>0</v>
      </c>
      <c r="Q29" s="58"/>
      <c r="R29" s="59"/>
      <c r="S29" s="4">
        <f>COUNTIF($M$9:$M$208,"13")</f>
        <v>0</v>
      </c>
      <c r="T29" s="5">
        <f t="shared" si="0"/>
        <v>0</v>
      </c>
      <c r="BN29" s="1"/>
    </row>
    <row r="30" spans="2:66">
      <c r="B30" s="3">
        <v>22</v>
      </c>
      <c r="C30" s="26" t="s">
        <v>104</v>
      </c>
      <c r="D30" s="22"/>
      <c r="E30" s="22"/>
      <c r="F30" s="22"/>
      <c r="G30" s="24">
        <v>26677539</v>
      </c>
      <c r="H30" s="19"/>
      <c r="I30" s="22" t="s">
        <v>105</v>
      </c>
      <c r="J30" s="22" t="s">
        <v>106</v>
      </c>
      <c r="K30" s="19"/>
      <c r="L30" s="18" t="s">
        <v>37</v>
      </c>
      <c r="M30" s="18">
        <f>IFERROR(VLOOKUP(L30,'Zájmové skupiny'!$C$3:$D$27,2,0),"")</f>
        <v>3</v>
      </c>
      <c r="N30" s="18" t="s">
        <v>3</v>
      </c>
      <c r="O30" s="1"/>
      <c r="P30" s="57">
        <f>'Zájmové skupiny'!C16</f>
        <v>0</v>
      </c>
      <c r="Q30" s="58"/>
      <c r="R30" s="59"/>
      <c r="S30" s="4">
        <f>COUNTIF($M$9:$M$208,"14")</f>
        <v>0</v>
      </c>
      <c r="T30" s="5">
        <f t="shared" si="0"/>
        <v>0</v>
      </c>
      <c r="BN30" s="1"/>
    </row>
    <row r="31" spans="2:66">
      <c r="B31" s="3">
        <v>23</v>
      </c>
      <c r="C31" s="26" t="s">
        <v>107</v>
      </c>
      <c r="D31" s="22"/>
      <c r="E31" s="22"/>
      <c r="F31" s="22"/>
      <c r="G31" s="24">
        <v>70947546</v>
      </c>
      <c r="H31" s="19"/>
      <c r="I31" s="73" t="s">
        <v>141</v>
      </c>
      <c r="J31" s="73" t="s">
        <v>142</v>
      </c>
      <c r="K31" s="19"/>
      <c r="L31" s="18" t="s">
        <v>37</v>
      </c>
      <c r="M31" s="18">
        <f>IFERROR(VLOOKUP(L31,'Zájmové skupiny'!$C$3:$D$27,2,0),"")</f>
        <v>3</v>
      </c>
      <c r="N31" s="18" t="s">
        <v>3</v>
      </c>
      <c r="O31" s="1"/>
      <c r="P31" s="57">
        <f>'Zájmové skupiny'!C17</f>
        <v>0</v>
      </c>
      <c r="Q31" s="58"/>
      <c r="R31" s="59"/>
      <c r="S31" s="4">
        <f>COUNTIF($M$9:$M$208,"15")</f>
        <v>0</v>
      </c>
      <c r="T31" s="5">
        <f t="shared" si="0"/>
        <v>0</v>
      </c>
      <c r="BN31" s="1"/>
    </row>
    <row r="32" spans="2:66">
      <c r="B32" s="3">
        <v>24</v>
      </c>
      <c r="C32" s="26" t="s">
        <v>110</v>
      </c>
      <c r="D32" s="22"/>
      <c r="E32" s="22"/>
      <c r="F32" s="22"/>
      <c r="G32" s="24">
        <v>26573059</v>
      </c>
      <c r="H32" s="19"/>
      <c r="I32" s="73" t="s">
        <v>143</v>
      </c>
      <c r="J32" s="73" t="s">
        <v>48</v>
      </c>
      <c r="K32" s="19"/>
      <c r="L32" s="18" t="s">
        <v>37</v>
      </c>
      <c r="M32" s="18">
        <f>IFERROR(VLOOKUP(L32,'Zájmové skupiny'!$C$3:$D$27,2,0),"")</f>
        <v>3</v>
      </c>
      <c r="N32" s="18" t="s">
        <v>3</v>
      </c>
      <c r="O32" s="1"/>
      <c r="P32" s="57">
        <f>'Zájmové skupiny'!C18</f>
        <v>0</v>
      </c>
      <c r="Q32" s="58"/>
      <c r="R32" s="59"/>
      <c r="S32" s="4">
        <f>COUNTIF($M$9:$M$208,"16")</f>
        <v>0</v>
      </c>
      <c r="T32" s="5">
        <f t="shared" si="0"/>
        <v>0</v>
      </c>
      <c r="BN32" s="1"/>
    </row>
    <row r="33" spans="2:66">
      <c r="B33" s="3">
        <v>25</v>
      </c>
      <c r="C33" s="26" t="s">
        <v>113</v>
      </c>
      <c r="D33" s="22"/>
      <c r="E33" s="22"/>
      <c r="F33" s="22"/>
      <c r="G33" s="24">
        <v>48707619</v>
      </c>
      <c r="H33" s="19"/>
      <c r="I33" s="22" t="s">
        <v>114</v>
      </c>
      <c r="J33" s="22" t="s">
        <v>48</v>
      </c>
      <c r="K33" s="19"/>
      <c r="L33" s="18" t="s">
        <v>37</v>
      </c>
      <c r="M33" s="18">
        <f>IFERROR(VLOOKUP(L33,'Zájmové skupiny'!$C$3:$D$27,2,0),"")</f>
        <v>3</v>
      </c>
      <c r="N33" s="18" t="s">
        <v>3</v>
      </c>
      <c r="O33" s="1"/>
      <c r="P33" s="57">
        <f>'Zájmové skupiny'!C19</f>
        <v>0</v>
      </c>
      <c r="Q33" s="58"/>
      <c r="R33" s="59"/>
      <c r="S33" s="4">
        <f>COUNTIF($M$9:$M$208,"17")</f>
        <v>0</v>
      </c>
      <c r="T33" s="5">
        <f t="shared" si="0"/>
        <v>0</v>
      </c>
      <c r="BN33" s="1"/>
    </row>
    <row r="34" spans="2:66">
      <c r="B34" s="3">
        <v>26</v>
      </c>
      <c r="C34" s="26" t="s">
        <v>115</v>
      </c>
      <c r="D34" s="22"/>
      <c r="E34" s="22"/>
      <c r="F34" s="22"/>
      <c r="G34" s="24">
        <v>70896054</v>
      </c>
      <c r="H34" s="19"/>
      <c r="I34" s="22" t="s">
        <v>56</v>
      </c>
      <c r="J34" s="22" t="s">
        <v>116</v>
      </c>
      <c r="K34" s="19"/>
      <c r="L34" s="18" t="s">
        <v>37</v>
      </c>
      <c r="M34" s="18">
        <f>IFERROR(VLOOKUP(L34,'Zájmové skupiny'!$C$3:$D$27,2,0),"")</f>
        <v>3</v>
      </c>
      <c r="N34" s="18" t="s">
        <v>3</v>
      </c>
      <c r="O34" s="1"/>
      <c r="P34" s="57">
        <f>'Zájmové skupiny'!C20</f>
        <v>0</v>
      </c>
      <c r="Q34" s="58"/>
      <c r="R34" s="59"/>
      <c r="S34" s="4">
        <f>COUNTIF($M$9:$M$208,"18")</f>
        <v>0</v>
      </c>
      <c r="T34" s="5">
        <f t="shared" si="0"/>
        <v>0</v>
      </c>
      <c r="BN34" s="1"/>
    </row>
    <row r="35" spans="2:66">
      <c r="B35" s="3">
        <v>27</v>
      </c>
      <c r="C35" s="26" t="s">
        <v>117</v>
      </c>
      <c r="D35" s="22"/>
      <c r="E35" s="22"/>
      <c r="F35" s="22"/>
      <c r="G35" s="24">
        <v>28941047</v>
      </c>
      <c r="H35" s="19"/>
      <c r="I35" s="22" t="s">
        <v>118</v>
      </c>
      <c r="J35" s="22" t="s">
        <v>119</v>
      </c>
      <c r="K35" s="19"/>
      <c r="L35" s="18" t="s">
        <v>38</v>
      </c>
      <c r="M35" s="18">
        <f>IFERROR(VLOOKUP(L35,'Zájmové skupiny'!$C$3:$D$27,2,0),"")</f>
        <v>4</v>
      </c>
      <c r="N35" s="18" t="s">
        <v>3</v>
      </c>
      <c r="O35" s="1"/>
      <c r="P35" s="57">
        <f>'Zájmové skupiny'!C21</f>
        <v>0</v>
      </c>
      <c r="Q35" s="58"/>
      <c r="R35" s="59"/>
      <c r="S35" s="4">
        <f>COUNTIF($M$9:$M$208,"19")</f>
        <v>0</v>
      </c>
      <c r="T35" s="5">
        <f t="shared" si="0"/>
        <v>0</v>
      </c>
      <c r="BN35" s="1"/>
    </row>
    <row r="36" spans="2:66">
      <c r="B36" s="3">
        <v>28</v>
      </c>
      <c r="C36" s="26" t="s">
        <v>120</v>
      </c>
      <c r="D36" s="22"/>
      <c r="E36" s="22"/>
      <c r="F36" s="22"/>
      <c r="G36" s="24">
        <v>26180669</v>
      </c>
      <c r="H36" s="19"/>
      <c r="I36" s="22" t="s">
        <v>121</v>
      </c>
      <c r="J36" s="22" t="s">
        <v>122</v>
      </c>
      <c r="K36" s="19"/>
      <c r="L36" s="18" t="s">
        <v>38</v>
      </c>
      <c r="M36" s="18">
        <f>IFERROR(VLOOKUP(L36,'Zájmové skupiny'!$C$3:$D$27,2,0),"")</f>
        <v>4</v>
      </c>
      <c r="N36" s="18" t="s">
        <v>3</v>
      </c>
      <c r="O36" s="1"/>
      <c r="P36" s="57">
        <f>'Zájmové skupiny'!C22</f>
        <v>0</v>
      </c>
      <c r="Q36" s="58"/>
      <c r="R36" s="59"/>
      <c r="S36" s="4">
        <f>COUNTIF($M$9:$M$208,"20")</f>
        <v>0</v>
      </c>
      <c r="T36" s="5">
        <f t="shared" si="0"/>
        <v>0</v>
      </c>
      <c r="BN36" s="1"/>
    </row>
    <row r="37" spans="2:66">
      <c r="B37" s="3">
        <v>29</v>
      </c>
      <c r="C37" s="74" t="s">
        <v>144</v>
      </c>
      <c r="D37" s="22"/>
      <c r="E37" s="22"/>
      <c r="F37" s="22"/>
      <c r="G37" s="24">
        <v>2885395</v>
      </c>
      <c r="H37" s="19"/>
      <c r="I37" s="73" t="s">
        <v>145</v>
      </c>
      <c r="J37" s="73" t="s">
        <v>146</v>
      </c>
      <c r="K37" s="19"/>
      <c r="L37" s="18" t="s">
        <v>38</v>
      </c>
      <c r="M37" s="18">
        <f>IFERROR(VLOOKUP(L37,'Zájmové skupiny'!$C$3:$D$27,2,0),"")</f>
        <v>4</v>
      </c>
      <c r="N37" s="18" t="s">
        <v>3</v>
      </c>
      <c r="O37" s="1"/>
      <c r="P37" s="57">
        <f>'Zájmové skupiny'!C23</f>
        <v>0</v>
      </c>
      <c r="Q37" s="58"/>
      <c r="R37" s="59"/>
      <c r="S37" s="4">
        <f>COUNTIF($M$9:$M$208,"21")</f>
        <v>0</v>
      </c>
      <c r="T37" s="5">
        <f t="shared" si="0"/>
        <v>0</v>
      </c>
      <c r="BN37" s="1"/>
    </row>
    <row r="38" spans="2:66">
      <c r="B38" s="3">
        <v>30</v>
      </c>
      <c r="C38" s="26" t="s">
        <v>126</v>
      </c>
      <c r="D38" s="22"/>
      <c r="E38" s="22"/>
      <c r="F38" s="22"/>
      <c r="G38" s="24">
        <v>16525841</v>
      </c>
      <c r="H38" s="19"/>
      <c r="I38" s="22" t="s">
        <v>127</v>
      </c>
      <c r="J38" s="22" t="s">
        <v>128</v>
      </c>
      <c r="K38" s="19"/>
      <c r="L38" s="18" t="s">
        <v>38</v>
      </c>
      <c r="M38" s="18">
        <f>IFERROR(VLOOKUP(L38,'Zájmové skupiny'!$C$3:$D$27,2,0),"")</f>
        <v>4</v>
      </c>
      <c r="N38" s="18" t="s">
        <v>3</v>
      </c>
      <c r="O38" s="1"/>
      <c r="P38" s="57">
        <f>'Zájmové skupiny'!C24</f>
        <v>0</v>
      </c>
      <c r="Q38" s="58"/>
      <c r="R38" s="59"/>
      <c r="S38" s="4">
        <f>COUNTIF($M$9:$M$208,"22")</f>
        <v>0</v>
      </c>
      <c r="T38" s="5">
        <f t="shared" si="0"/>
        <v>0</v>
      </c>
      <c r="BN38" s="1"/>
    </row>
    <row r="39" spans="2:66">
      <c r="B39" s="3">
        <v>31</v>
      </c>
      <c r="C39" s="26"/>
      <c r="D39" s="22"/>
      <c r="E39" s="22"/>
      <c r="F39" s="22"/>
      <c r="G39" s="24"/>
      <c r="H39" s="19"/>
      <c r="I39" s="22"/>
      <c r="J39" s="22"/>
      <c r="K39" s="19"/>
      <c r="L39" s="18"/>
      <c r="M39" s="18" t="str">
        <f>IFERROR(VLOOKUP(L39,'Zájmové skupiny'!$C$3:$D$27,2,0),"")</f>
        <v/>
      </c>
      <c r="N39" s="18"/>
      <c r="O39" s="1"/>
      <c r="P39" s="57">
        <f>'Zájmové skupiny'!C25</f>
        <v>0</v>
      </c>
      <c r="Q39" s="58"/>
      <c r="R39" s="59"/>
      <c r="S39" s="4">
        <f>COUNTIF($M$9:$M$208,"23")</f>
        <v>0</v>
      </c>
      <c r="T39" s="5">
        <f t="shared" si="0"/>
        <v>0</v>
      </c>
      <c r="BN39" s="1"/>
    </row>
    <row r="40" spans="2:66">
      <c r="B40" s="3">
        <v>32</v>
      </c>
      <c r="C40" s="26"/>
      <c r="D40" s="22"/>
      <c r="E40" s="22"/>
      <c r="F40" s="22"/>
      <c r="G40" s="24"/>
      <c r="H40" s="19"/>
      <c r="I40" s="22"/>
      <c r="J40" s="22"/>
      <c r="K40" s="19"/>
      <c r="L40" s="18"/>
      <c r="M40" s="18" t="str">
        <f>IFERROR(VLOOKUP(L40,'Zájmové skupiny'!$C$3:$D$27,2,0),"")</f>
        <v/>
      </c>
      <c r="N40" s="18"/>
      <c r="O40" s="1"/>
      <c r="P40" s="57">
        <f>'Zájmové skupiny'!C26</f>
        <v>0</v>
      </c>
      <c r="Q40" s="58"/>
      <c r="R40" s="59"/>
      <c r="S40" s="4">
        <f>COUNTIF($M$9:$M$208,"24")</f>
        <v>0</v>
      </c>
      <c r="T40" s="5">
        <f t="shared" si="0"/>
        <v>0</v>
      </c>
      <c r="BN40" s="1"/>
    </row>
    <row r="41" spans="2:66" ht="15" customHeight="1">
      <c r="B41" s="3">
        <v>33</v>
      </c>
      <c r="C41" s="26"/>
      <c r="D41" s="22"/>
      <c r="E41" s="22"/>
      <c r="F41" s="22"/>
      <c r="G41" s="24"/>
      <c r="H41" s="19"/>
      <c r="I41" s="22"/>
      <c r="J41" s="22"/>
      <c r="K41" s="19"/>
      <c r="L41" s="18"/>
      <c r="M41" s="18" t="str">
        <f>IFERROR(VLOOKUP(L41,'Zájmové skupiny'!$C$3:$D$27,2,0),"")</f>
        <v/>
      </c>
      <c r="N41" s="18"/>
      <c r="O41" s="1"/>
      <c r="P41" s="57">
        <f>'Zájmové skupiny'!C27</f>
        <v>0</v>
      </c>
      <c r="Q41" s="58"/>
      <c r="R41" s="59"/>
      <c r="S41" s="4">
        <f>COUNTIF($M$9:$M$208,"25")</f>
        <v>0</v>
      </c>
      <c r="T41" s="5">
        <f t="shared" si="0"/>
        <v>0</v>
      </c>
      <c r="BN41" s="1"/>
    </row>
    <row r="42" spans="2:66">
      <c r="B42" s="3">
        <v>34</v>
      </c>
      <c r="C42" s="26"/>
      <c r="D42" s="22"/>
      <c r="E42" s="22"/>
      <c r="F42" s="22"/>
      <c r="G42" s="24"/>
      <c r="H42" s="19"/>
      <c r="I42" s="22"/>
      <c r="J42" s="22"/>
      <c r="K42" s="19"/>
      <c r="L42" s="18"/>
      <c r="M42" s="18" t="str">
        <f>IFERROR(VLOOKUP(L42,'Zájmové skupiny'!$C$3:$D$27,2,0),"")</f>
        <v/>
      </c>
      <c r="N42" s="18"/>
      <c r="O42" s="1"/>
      <c r="P42" s="51" t="s">
        <v>31</v>
      </c>
      <c r="Q42" s="51"/>
      <c r="R42" s="51"/>
      <c r="S42" s="53">
        <f>COUNTIF(M9:M208,"1")+COUNTIF(M9:M208,"2")+COUNTIF(M9:M208,"3")+COUNTIF(M9:M208,"4")+COUNTIF(M9:M208,"5")+COUNTIF(M9:M208,"6")+COUNTIF(M9:M208,"7")+COUNTIF(M9:M208,"8")+COUNTIF(M9:M208,"9")+COUNTIF(M9:M208,"10")+COUNTIF(M9:M208,"11")+COUNTIF(M9:M208,"12")+COUNTIF(M9:M208,"13")+COUNTIF(M9:M208,"14")+COUNTIF(M9:M208,"15")+COUNTIF(M9:M208,"16")+COUNTIF(M9:M208,"17")+COUNTIF(M9:M208,"18")+COUNTIF(M9:M208,"19")+COUNTIF(M9:M208,"20")+COUNTIF(M9:M208,"21")+COUNTIF(M9:M208,"22")+COUNTIF(M9:M208,"23")+COUNTIF(M9:M208,"24")+COUNTIF(M9:M208,"25")</f>
        <v>30</v>
      </c>
      <c r="T42" s="55">
        <f>SUM(T17:T41)</f>
        <v>1</v>
      </c>
      <c r="BN42" s="1"/>
    </row>
    <row r="43" spans="2:66">
      <c r="B43" s="3">
        <v>35</v>
      </c>
      <c r="C43" s="26"/>
      <c r="D43" s="22"/>
      <c r="E43" s="22"/>
      <c r="F43" s="22"/>
      <c r="G43" s="24"/>
      <c r="H43" s="19"/>
      <c r="I43" s="22"/>
      <c r="J43" s="22"/>
      <c r="K43" s="19"/>
      <c r="L43" s="18"/>
      <c r="M43" s="18" t="str">
        <f>IFERROR(VLOOKUP(L43,'Zájmové skupiny'!$C$3:$D$27,2,0),"")</f>
        <v/>
      </c>
      <c r="N43" s="18"/>
      <c r="O43" s="1"/>
      <c r="P43" s="52"/>
      <c r="Q43" s="52"/>
      <c r="R43" s="52"/>
      <c r="S43" s="54"/>
      <c r="T43" s="56"/>
      <c r="BN43" s="1"/>
    </row>
    <row r="44" spans="2:66">
      <c r="B44" s="3">
        <v>36</v>
      </c>
      <c r="C44" s="26"/>
      <c r="D44" s="22"/>
      <c r="E44" s="22"/>
      <c r="F44" s="22"/>
      <c r="G44" s="24"/>
      <c r="H44" s="19"/>
      <c r="I44" s="22"/>
      <c r="J44" s="22"/>
      <c r="K44" s="19"/>
      <c r="L44" s="18"/>
      <c r="M44" s="18" t="str">
        <f>IFERROR(VLOOKUP(L44,'Zájmové skupiny'!$C$3:$D$27,2,0),"")</f>
        <v/>
      </c>
      <c r="N44" s="18"/>
      <c r="O44" s="1"/>
      <c r="P44" s="1"/>
      <c r="Q44" s="1"/>
      <c r="R44" s="1"/>
      <c r="S44" s="1"/>
      <c r="BN44" s="1"/>
    </row>
    <row r="45" spans="2:66">
      <c r="B45" s="3">
        <v>37</v>
      </c>
      <c r="C45" s="26"/>
      <c r="D45" s="22"/>
      <c r="E45" s="22"/>
      <c r="F45" s="22"/>
      <c r="G45" s="24"/>
      <c r="H45" s="19"/>
      <c r="I45" s="22"/>
      <c r="J45" s="22"/>
      <c r="K45" s="19"/>
      <c r="L45" s="18"/>
      <c r="M45" s="18" t="str">
        <f>IFERROR(VLOOKUP(L45,'Zájmové skupiny'!$C$3:$D$27,2,0),"")</f>
        <v/>
      </c>
      <c r="N45" s="18"/>
      <c r="O45" s="1"/>
      <c r="P45" s="1"/>
      <c r="Q45" s="1"/>
      <c r="R45" s="1"/>
      <c r="S45" s="1"/>
      <c r="BN45" s="1"/>
    </row>
    <row r="46" spans="2:66">
      <c r="B46" s="3">
        <v>38</v>
      </c>
      <c r="C46" s="26"/>
      <c r="D46" s="22"/>
      <c r="E46" s="22"/>
      <c r="F46" s="22"/>
      <c r="G46" s="24"/>
      <c r="H46" s="19"/>
      <c r="I46" s="22"/>
      <c r="J46" s="22"/>
      <c r="K46" s="19"/>
      <c r="L46" s="18"/>
      <c r="M46" s="18" t="str">
        <f>IFERROR(VLOOKUP(L46,'Zájmové skupiny'!$C$3:$D$27,2,0),"")</f>
        <v/>
      </c>
      <c r="N46" s="18"/>
      <c r="O46" s="1"/>
      <c r="P46" s="1"/>
      <c r="Q46" s="1"/>
      <c r="R46" s="1"/>
      <c r="S46" s="1"/>
      <c r="BN46" s="1"/>
    </row>
    <row r="47" spans="2:66">
      <c r="B47" s="3">
        <v>39</v>
      </c>
      <c r="C47" s="26"/>
      <c r="D47" s="22"/>
      <c r="E47" s="22"/>
      <c r="F47" s="22"/>
      <c r="G47" s="24"/>
      <c r="H47" s="19"/>
      <c r="I47" s="22"/>
      <c r="J47" s="22"/>
      <c r="K47" s="19"/>
      <c r="L47" s="18"/>
      <c r="M47" s="18" t="str">
        <f>IFERROR(VLOOKUP(L47,'Zájmové skupiny'!$C$3:$D$27,2,0),"")</f>
        <v/>
      </c>
      <c r="N47" s="18"/>
      <c r="O47" s="1"/>
      <c r="P47" s="1"/>
      <c r="Q47" s="1"/>
      <c r="R47" s="1"/>
      <c r="S47" s="1"/>
      <c r="BN47" s="1"/>
    </row>
    <row r="48" spans="2:66">
      <c r="B48" s="3">
        <v>40</v>
      </c>
      <c r="C48" s="26"/>
      <c r="D48" s="22"/>
      <c r="E48" s="22"/>
      <c r="F48" s="22"/>
      <c r="G48" s="24"/>
      <c r="H48" s="19"/>
      <c r="I48" s="22"/>
      <c r="J48" s="22"/>
      <c r="K48" s="19"/>
      <c r="L48" s="18"/>
      <c r="M48" s="18" t="str">
        <f>IFERROR(VLOOKUP(L48,'Zájmové skupiny'!$C$3:$D$27,2,0),"")</f>
        <v/>
      </c>
      <c r="N48" s="18"/>
      <c r="O48" s="1"/>
      <c r="P48" s="1"/>
      <c r="Q48" s="1"/>
      <c r="R48" s="1"/>
      <c r="S48" s="1"/>
      <c r="BN48" s="1"/>
    </row>
    <row r="49" spans="2:66">
      <c r="B49" s="3">
        <v>41</v>
      </c>
      <c r="C49" s="26"/>
      <c r="D49" s="22"/>
      <c r="E49" s="22"/>
      <c r="F49" s="22"/>
      <c r="G49" s="24"/>
      <c r="H49" s="19"/>
      <c r="I49" s="22"/>
      <c r="J49" s="22"/>
      <c r="K49" s="19"/>
      <c r="L49" s="18"/>
      <c r="M49" s="18" t="str">
        <f>IFERROR(VLOOKUP(L49,'Zájmové skupiny'!$C$3:$D$27,2,0),"")</f>
        <v/>
      </c>
      <c r="N49" s="18"/>
      <c r="O49" s="1"/>
      <c r="P49" s="1"/>
      <c r="Q49" s="1"/>
      <c r="R49" s="1"/>
      <c r="S49" s="1"/>
      <c r="BN49" s="1"/>
    </row>
    <row r="50" spans="2:66">
      <c r="B50" s="3">
        <v>42</v>
      </c>
      <c r="C50" s="26"/>
      <c r="D50" s="22"/>
      <c r="E50" s="22"/>
      <c r="F50" s="22"/>
      <c r="G50" s="24"/>
      <c r="H50" s="19"/>
      <c r="I50" s="22"/>
      <c r="J50" s="22"/>
      <c r="K50" s="19"/>
      <c r="L50" s="18"/>
      <c r="M50" s="18" t="str">
        <f>IFERROR(VLOOKUP(L50,'Zájmové skupiny'!$C$3:$D$27,2,0),"")</f>
        <v/>
      </c>
      <c r="N50" s="18"/>
      <c r="O50" s="1"/>
      <c r="P50" s="1"/>
      <c r="Q50" s="1"/>
      <c r="R50" s="1"/>
      <c r="S50" s="1"/>
      <c r="BN50" s="1"/>
    </row>
    <row r="51" spans="2:66">
      <c r="B51" s="3">
        <v>43</v>
      </c>
      <c r="C51" s="26"/>
      <c r="D51" s="22"/>
      <c r="E51" s="22"/>
      <c r="F51" s="22"/>
      <c r="G51" s="24"/>
      <c r="H51" s="19"/>
      <c r="I51" s="22"/>
      <c r="J51" s="22"/>
      <c r="K51" s="19"/>
      <c r="L51" s="18"/>
      <c r="M51" s="18" t="str">
        <f>IFERROR(VLOOKUP(L51,'Zájmové skupiny'!$C$3:$D$27,2,0),"")</f>
        <v/>
      </c>
      <c r="N51" s="18"/>
      <c r="O51" s="1"/>
      <c r="P51" s="1"/>
      <c r="Q51" s="1"/>
      <c r="R51" s="1"/>
      <c r="S51" s="1"/>
      <c r="BN51" s="1"/>
    </row>
    <row r="52" spans="2:66">
      <c r="B52" s="3">
        <v>44</v>
      </c>
      <c r="C52" s="26"/>
      <c r="D52" s="22"/>
      <c r="E52" s="22"/>
      <c r="F52" s="22"/>
      <c r="G52" s="24"/>
      <c r="H52" s="19"/>
      <c r="I52" s="22"/>
      <c r="J52" s="22"/>
      <c r="K52" s="19"/>
      <c r="L52" s="18"/>
      <c r="M52" s="18" t="str">
        <f>IFERROR(VLOOKUP(L52,'Zájmové skupiny'!$C$3:$D$27,2,0),"")</f>
        <v/>
      </c>
      <c r="N52" s="18"/>
      <c r="O52" s="1"/>
      <c r="P52" s="1"/>
      <c r="Q52" s="1"/>
      <c r="R52" s="1"/>
      <c r="S52" s="1"/>
      <c r="BN52" s="1"/>
    </row>
    <row r="53" spans="2:66">
      <c r="B53" s="3">
        <v>45</v>
      </c>
      <c r="C53" s="26"/>
      <c r="D53" s="22"/>
      <c r="E53" s="22"/>
      <c r="F53" s="22"/>
      <c r="G53" s="24"/>
      <c r="H53" s="19"/>
      <c r="I53" s="22"/>
      <c r="J53" s="22"/>
      <c r="K53" s="19"/>
      <c r="L53" s="18"/>
      <c r="M53" s="18" t="str">
        <f>IFERROR(VLOOKUP(L53,'Zájmové skupiny'!$C$3:$D$27,2,0),"")</f>
        <v/>
      </c>
      <c r="N53" s="18"/>
      <c r="O53" s="1"/>
      <c r="P53" s="1"/>
      <c r="Q53" s="1"/>
      <c r="R53" s="1"/>
      <c r="S53" s="1"/>
      <c r="BN53" s="1"/>
    </row>
    <row r="54" spans="2:66">
      <c r="B54" s="3">
        <v>46</v>
      </c>
      <c r="C54" s="26"/>
      <c r="D54" s="22"/>
      <c r="E54" s="22"/>
      <c r="F54" s="22"/>
      <c r="G54" s="24"/>
      <c r="H54" s="19"/>
      <c r="I54" s="22"/>
      <c r="J54" s="22"/>
      <c r="K54" s="19"/>
      <c r="L54" s="18"/>
      <c r="M54" s="18" t="str">
        <f>IFERROR(VLOOKUP(L54,'Zájmové skupiny'!$C$3:$D$27,2,0),"")</f>
        <v/>
      </c>
      <c r="N54" s="18"/>
      <c r="O54" s="1"/>
      <c r="P54" s="1"/>
      <c r="Q54" s="1"/>
      <c r="R54" s="1"/>
      <c r="S54" s="1"/>
      <c r="BN54" s="1"/>
    </row>
    <row r="55" spans="2:66">
      <c r="B55" s="3">
        <v>47</v>
      </c>
      <c r="C55" s="26"/>
      <c r="D55" s="22"/>
      <c r="E55" s="22"/>
      <c r="F55" s="22"/>
      <c r="G55" s="24"/>
      <c r="H55" s="19"/>
      <c r="I55" s="22"/>
      <c r="J55" s="22"/>
      <c r="K55" s="19"/>
      <c r="L55" s="18"/>
      <c r="M55" s="18" t="str">
        <f>IFERROR(VLOOKUP(L55,'Zájmové skupiny'!$C$3:$D$27,2,0),"")</f>
        <v/>
      </c>
      <c r="N55" s="18"/>
      <c r="O55" s="1"/>
      <c r="P55" s="1"/>
      <c r="Q55" s="1"/>
      <c r="R55" s="1"/>
      <c r="S55" s="1"/>
      <c r="BN55" s="1"/>
    </row>
    <row r="56" spans="2:66">
      <c r="B56" s="3">
        <v>48</v>
      </c>
      <c r="C56" s="26"/>
      <c r="D56" s="22"/>
      <c r="E56" s="22"/>
      <c r="F56" s="22"/>
      <c r="G56" s="24"/>
      <c r="H56" s="19"/>
      <c r="I56" s="22"/>
      <c r="J56" s="22"/>
      <c r="K56" s="19"/>
      <c r="L56" s="18"/>
      <c r="M56" s="18" t="str">
        <f>IFERROR(VLOOKUP(L56,'Zájmové skupiny'!$C$3:$D$27,2,0),"")</f>
        <v/>
      </c>
      <c r="N56" s="18"/>
      <c r="O56" s="1"/>
      <c r="P56" s="1"/>
      <c r="Q56" s="1"/>
      <c r="R56" s="1"/>
      <c r="S56" s="1"/>
      <c r="BN56" s="1"/>
    </row>
    <row r="57" spans="2:66">
      <c r="B57" s="3">
        <v>49</v>
      </c>
      <c r="C57" s="26"/>
      <c r="D57" s="22"/>
      <c r="E57" s="22"/>
      <c r="F57" s="22"/>
      <c r="G57" s="24"/>
      <c r="H57" s="19"/>
      <c r="I57" s="22"/>
      <c r="J57" s="22"/>
      <c r="K57" s="19"/>
      <c r="L57" s="18"/>
      <c r="M57" s="18" t="str">
        <f>IFERROR(VLOOKUP(L57,'Zájmové skupiny'!$C$3:$D$27,2,0),"")</f>
        <v/>
      </c>
      <c r="N57" s="18"/>
      <c r="O57" s="1"/>
      <c r="P57" s="1"/>
      <c r="Q57" s="1"/>
      <c r="R57" s="1"/>
      <c r="S57" s="1"/>
      <c r="BN57" s="1"/>
    </row>
    <row r="58" spans="2:66">
      <c r="B58" s="3">
        <v>50</v>
      </c>
      <c r="C58" s="26"/>
      <c r="D58" s="22"/>
      <c r="E58" s="22"/>
      <c r="F58" s="22"/>
      <c r="G58" s="24"/>
      <c r="H58" s="19"/>
      <c r="I58" s="22"/>
      <c r="J58" s="22"/>
      <c r="K58" s="19"/>
      <c r="L58" s="18"/>
      <c r="M58" s="18" t="str">
        <f>IFERROR(VLOOKUP(L58,'Zájmové skupiny'!$C$3:$D$27,2,0),"")</f>
        <v/>
      </c>
      <c r="N58" s="18"/>
      <c r="O58" s="1"/>
      <c r="P58" s="1"/>
      <c r="Q58" s="1"/>
      <c r="R58" s="1"/>
      <c r="S58" s="1"/>
      <c r="BN58" s="1"/>
    </row>
    <row r="59" spans="2:66">
      <c r="B59" s="3">
        <v>51</v>
      </c>
      <c r="C59" s="26"/>
      <c r="D59" s="22"/>
      <c r="E59" s="22"/>
      <c r="F59" s="22"/>
      <c r="G59" s="24"/>
      <c r="H59" s="19"/>
      <c r="I59" s="22"/>
      <c r="J59" s="22"/>
      <c r="K59" s="19"/>
      <c r="L59" s="18"/>
      <c r="M59" s="18" t="str">
        <f>IFERROR(VLOOKUP(L59,'Zájmové skupiny'!$C$3:$D$27,2,0),"")</f>
        <v/>
      </c>
      <c r="N59" s="18"/>
      <c r="O59" s="1"/>
      <c r="P59" s="1"/>
      <c r="Q59" s="1"/>
      <c r="R59" s="1"/>
      <c r="S59" s="1"/>
      <c r="BN59" s="1"/>
    </row>
    <row r="60" spans="2:66">
      <c r="B60" s="3">
        <v>52</v>
      </c>
      <c r="C60" s="26"/>
      <c r="D60" s="22"/>
      <c r="E60" s="22"/>
      <c r="F60" s="22"/>
      <c r="G60" s="24"/>
      <c r="H60" s="19"/>
      <c r="I60" s="22"/>
      <c r="J60" s="22"/>
      <c r="K60" s="19"/>
      <c r="L60" s="18"/>
      <c r="M60" s="18" t="str">
        <f>IFERROR(VLOOKUP(L60,'Zájmové skupiny'!$C$3:$D$27,2,0),"")</f>
        <v/>
      </c>
      <c r="N60" s="18"/>
      <c r="O60" s="1"/>
      <c r="P60" s="1"/>
      <c r="Q60" s="1"/>
      <c r="R60" s="1"/>
      <c r="S60" s="1"/>
      <c r="BN60" s="1"/>
    </row>
    <row r="61" spans="2:66">
      <c r="B61" s="3">
        <v>53</v>
      </c>
      <c r="C61" s="26"/>
      <c r="D61" s="22"/>
      <c r="E61" s="22"/>
      <c r="F61" s="22"/>
      <c r="G61" s="24"/>
      <c r="H61" s="19"/>
      <c r="I61" s="22"/>
      <c r="J61" s="22"/>
      <c r="K61" s="19"/>
      <c r="L61" s="18"/>
      <c r="M61" s="18" t="str">
        <f>IFERROR(VLOOKUP(L61,'Zájmové skupiny'!$C$3:$D$27,2,0),"")</f>
        <v/>
      </c>
      <c r="N61" s="18"/>
      <c r="O61" s="1"/>
      <c r="P61" s="1"/>
      <c r="Q61" s="1"/>
      <c r="R61" s="1"/>
      <c r="S61" s="1"/>
      <c r="BN61" s="1"/>
    </row>
    <row r="62" spans="2:66">
      <c r="B62" s="3">
        <v>54</v>
      </c>
      <c r="C62" s="26"/>
      <c r="D62" s="22"/>
      <c r="E62" s="22"/>
      <c r="F62" s="22"/>
      <c r="G62" s="24"/>
      <c r="H62" s="19"/>
      <c r="I62" s="22"/>
      <c r="J62" s="22"/>
      <c r="K62" s="19"/>
      <c r="L62" s="18"/>
      <c r="M62" s="18" t="str">
        <f>IFERROR(VLOOKUP(L62,'Zájmové skupiny'!$C$3:$D$27,2,0),"")</f>
        <v/>
      </c>
      <c r="N62" s="18"/>
      <c r="O62" s="1"/>
      <c r="P62" s="1"/>
      <c r="Q62" s="1"/>
      <c r="R62" s="1"/>
      <c r="S62" s="1"/>
      <c r="BN62" s="1"/>
    </row>
    <row r="63" spans="2:66">
      <c r="B63" s="3">
        <v>55</v>
      </c>
      <c r="C63" s="26"/>
      <c r="D63" s="22"/>
      <c r="E63" s="22"/>
      <c r="F63" s="22"/>
      <c r="G63" s="24"/>
      <c r="H63" s="19"/>
      <c r="I63" s="22"/>
      <c r="J63" s="22"/>
      <c r="K63" s="19"/>
      <c r="L63" s="18"/>
      <c r="M63" s="18" t="str">
        <f>IFERROR(VLOOKUP(L63,'Zájmové skupiny'!$C$3:$D$27,2,0),"")</f>
        <v/>
      </c>
      <c r="N63" s="18"/>
      <c r="O63" s="1"/>
      <c r="P63" s="1"/>
      <c r="Q63" s="1"/>
      <c r="R63" s="1"/>
      <c r="S63" s="1"/>
      <c r="BN63" s="1"/>
    </row>
    <row r="64" spans="2:66">
      <c r="B64" s="3">
        <v>56</v>
      </c>
      <c r="C64" s="26"/>
      <c r="D64" s="22"/>
      <c r="E64" s="22"/>
      <c r="F64" s="22"/>
      <c r="G64" s="24"/>
      <c r="H64" s="19"/>
      <c r="I64" s="22"/>
      <c r="J64" s="22"/>
      <c r="K64" s="19"/>
      <c r="L64" s="18"/>
      <c r="M64" s="18" t="str">
        <f>IFERROR(VLOOKUP(L64,'Zájmové skupiny'!$C$3:$D$27,2,0),"")</f>
        <v/>
      </c>
      <c r="N64" s="18"/>
      <c r="O64" s="1"/>
      <c r="P64" s="1"/>
      <c r="Q64" s="1"/>
      <c r="R64" s="1"/>
      <c r="S64" s="1"/>
      <c r="BN64" s="1"/>
    </row>
    <row r="65" spans="2:66">
      <c r="B65" s="3">
        <v>57</v>
      </c>
      <c r="C65" s="26"/>
      <c r="D65" s="22"/>
      <c r="E65" s="22"/>
      <c r="F65" s="22"/>
      <c r="G65" s="24"/>
      <c r="H65" s="19"/>
      <c r="I65" s="22"/>
      <c r="J65" s="22"/>
      <c r="K65" s="19"/>
      <c r="L65" s="18"/>
      <c r="M65" s="18" t="str">
        <f>IFERROR(VLOOKUP(L65,'Zájmové skupiny'!$C$3:$D$27,2,0),"")</f>
        <v/>
      </c>
      <c r="N65" s="18"/>
      <c r="O65" s="1"/>
      <c r="P65" s="1"/>
      <c r="Q65" s="1"/>
      <c r="R65" s="1"/>
      <c r="S65" s="1"/>
      <c r="BN65" s="1"/>
    </row>
    <row r="66" spans="2:66">
      <c r="B66" s="3">
        <v>58</v>
      </c>
      <c r="C66" s="26"/>
      <c r="D66" s="22"/>
      <c r="E66" s="22"/>
      <c r="F66" s="22"/>
      <c r="G66" s="24"/>
      <c r="H66" s="19"/>
      <c r="I66" s="22"/>
      <c r="J66" s="22"/>
      <c r="K66" s="19"/>
      <c r="L66" s="18"/>
      <c r="M66" s="18" t="str">
        <f>IFERROR(VLOOKUP(L66,'Zájmové skupiny'!$C$3:$D$27,2,0),"")</f>
        <v/>
      </c>
      <c r="N66" s="18"/>
      <c r="O66" s="1"/>
      <c r="P66" s="1"/>
      <c r="Q66" s="1"/>
      <c r="R66" s="1"/>
      <c r="S66" s="1"/>
      <c r="BN66" s="1"/>
    </row>
    <row r="67" spans="2:66">
      <c r="B67" s="3">
        <v>59</v>
      </c>
      <c r="C67" s="26"/>
      <c r="D67" s="22"/>
      <c r="E67" s="22"/>
      <c r="F67" s="22"/>
      <c r="G67" s="24"/>
      <c r="H67" s="19"/>
      <c r="I67" s="22"/>
      <c r="J67" s="22"/>
      <c r="K67" s="19"/>
      <c r="L67" s="18"/>
      <c r="M67" s="18" t="str">
        <f>IFERROR(VLOOKUP(L67,'Zájmové skupiny'!$C$3:$D$27,2,0),"")</f>
        <v/>
      </c>
      <c r="N67" s="18"/>
      <c r="O67" s="1"/>
      <c r="P67" s="1"/>
      <c r="Q67" s="1"/>
      <c r="R67" s="1"/>
      <c r="S67" s="1"/>
      <c r="BN67" s="1"/>
    </row>
    <row r="68" spans="2:66">
      <c r="B68" s="3">
        <v>60</v>
      </c>
      <c r="C68" s="26"/>
      <c r="D68" s="22"/>
      <c r="E68" s="22"/>
      <c r="F68" s="22"/>
      <c r="G68" s="24"/>
      <c r="H68" s="19"/>
      <c r="I68" s="22"/>
      <c r="J68" s="22"/>
      <c r="K68" s="19"/>
      <c r="L68" s="18"/>
      <c r="M68" s="18" t="str">
        <f>IFERROR(VLOOKUP(L68,'Zájmové skupiny'!$C$3:$D$27,2,0),"")</f>
        <v/>
      </c>
      <c r="N68" s="18"/>
      <c r="O68" s="1"/>
      <c r="P68" s="1"/>
      <c r="Q68" s="1"/>
      <c r="R68" s="1"/>
      <c r="S68" s="1"/>
      <c r="BN68" s="1"/>
    </row>
    <row r="69" spans="2:66">
      <c r="B69" s="3">
        <v>61</v>
      </c>
      <c r="C69" s="26"/>
      <c r="D69" s="22"/>
      <c r="E69" s="22"/>
      <c r="F69" s="22"/>
      <c r="G69" s="24"/>
      <c r="H69" s="19"/>
      <c r="I69" s="22"/>
      <c r="J69" s="22"/>
      <c r="K69" s="19"/>
      <c r="L69" s="18"/>
      <c r="M69" s="18" t="str">
        <f>IFERROR(VLOOKUP(L69,'Zájmové skupiny'!$C$3:$D$27,2,0),"")</f>
        <v/>
      </c>
      <c r="N69" s="18"/>
      <c r="O69" s="1"/>
      <c r="P69" s="1"/>
      <c r="Q69" s="1"/>
      <c r="R69" s="1"/>
      <c r="S69" s="1"/>
      <c r="BN69" s="1"/>
    </row>
    <row r="70" spans="2:66">
      <c r="B70" s="3">
        <v>62</v>
      </c>
      <c r="C70" s="26"/>
      <c r="D70" s="22"/>
      <c r="E70" s="22"/>
      <c r="F70" s="22"/>
      <c r="G70" s="24"/>
      <c r="H70" s="19"/>
      <c r="I70" s="22"/>
      <c r="J70" s="22"/>
      <c r="K70" s="19"/>
      <c r="L70" s="18"/>
      <c r="M70" s="18" t="str">
        <f>IFERROR(VLOOKUP(L70,'Zájmové skupiny'!$C$3:$D$27,2,0),"")</f>
        <v/>
      </c>
      <c r="N70" s="18"/>
      <c r="O70" s="1"/>
      <c r="P70" s="1"/>
      <c r="Q70" s="1"/>
      <c r="R70" s="1"/>
      <c r="S70" s="1"/>
      <c r="BN70" s="1"/>
    </row>
    <row r="71" spans="2:66">
      <c r="B71" s="3">
        <v>63</v>
      </c>
      <c r="C71" s="26"/>
      <c r="D71" s="22"/>
      <c r="E71" s="22"/>
      <c r="F71" s="22"/>
      <c r="G71" s="24"/>
      <c r="H71" s="19"/>
      <c r="I71" s="22"/>
      <c r="J71" s="22"/>
      <c r="K71" s="19"/>
      <c r="L71" s="18"/>
      <c r="M71" s="18" t="str">
        <f>IFERROR(VLOOKUP(L71,'Zájmové skupiny'!$C$3:$D$27,2,0),"")</f>
        <v/>
      </c>
      <c r="N71" s="18"/>
      <c r="O71" s="1"/>
      <c r="P71" s="1"/>
      <c r="Q71" s="1"/>
      <c r="R71" s="1"/>
      <c r="S71" s="1"/>
      <c r="BN71" s="1"/>
    </row>
    <row r="72" spans="2:66">
      <c r="B72" s="3">
        <v>64</v>
      </c>
      <c r="C72" s="26"/>
      <c r="D72" s="22"/>
      <c r="E72" s="22"/>
      <c r="F72" s="22"/>
      <c r="G72" s="24"/>
      <c r="H72" s="19"/>
      <c r="I72" s="22"/>
      <c r="J72" s="22"/>
      <c r="K72" s="19"/>
      <c r="L72" s="18"/>
      <c r="M72" s="18" t="str">
        <f>IFERROR(VLOOKUP(L72,'Zájmové skupiny'!$C$3:$D$27,2,0),"")</f>
        <v/>
      </c>
      <c r="N72" s="18"/>
      <c r="O72" s="1"/>
      <c r="P72" s="1"/>
      <c r="Q72" s="1"/>
      <c r="R72" s="1"/>
      <c r="S72" s="1"/>
      <c r="BN72" s="1"/>
    </row>
    <row r="73" spans="2:66">
      <c r="B73" s="3">
        <v>65</v>
      </c>
      <c r="C73" s="26"/>
      <c r="D73" s="22"/>
      <c r="E73" s="22"/>
      <c r="F73" s="22"/>
      <c r="G73" s="24"/>
      <c r="H73" s="19"/>
      <c r="I73" s="22"/>
      <c r="J73" s="22"/>
      <c r="K73" s="19"/>
      <c r="L73" s="18"/>
      <c r="M73" s="18" t="str">
        <f>IFERROR(VLOOKUP(L73,'Zájmové skupiny'!$C$3:$D$27,2,0),"")</f>
        <v/>
      </c>
      <c r="N73" s="18"/>
      <c r="O73" s="1"/>
      <c r="P73" s="1"/>
      <c r="Q73" s="1"/>
      <c r="R73" s="1"/>
      <c r="S73" s="1"/>
      <c r="BN73" s="1"/>
    </row>
    <row r="74" spans="2:66">
      <c r="B74" s="3">
        <v>66</v>
      </c>
      <c r="C74" s="26"/>
      <c r="D74" s="22"/>
      <c r="E74" s="22"/>
      <c r="F74" s="22"/>
      <c r="G74" s="24"/>
      <c r="H74" s="19"/>
      <c r="I74" s="22"/>
      <c r="J74" s="22"/>
      <c r="K74" s="19"/>
      <c r="L74" s="18"/>
      <c r="M74" s="18" t="str">
        <f>IFERROR(VLOOKUP(L74,'Zájmové skupiny'!$C$3:$D$27,2,0),"")</f>
        <v/>
      </c>
      <c r="N74" s="18"/>
      <c r="O74" s="1"/>
      <c r="P74" s="1"/>
      <c r="Q74" s="1"/>
      <c r="R74" s="1"/>
      <c r="S74" s="1"/>
      <c r="BN74" s="1"/>
    </row>
    <row r="75" spans="2:66">
      <c r="B75" s="3">
        <v>67</v>
      </c>
      <c r="C75" s="26"/>
      <c r="D75" s="22"/>
      <c r="E75" s="22"/>
      <c r="F75" s="22"/>
      <c r="G75" s="24"/>
      <c r="H75" s="19"/>
      <c r="I75" s="22"/>
      <c r="J75" s="22"/>
      <c r="K75" s="19"/>
      <c r="L75" s="18"/>
      <c r="M75" s="18" t="str">
        <f>IFERROR(VLOOKUP(L75,'Zájmové skupiny'!$C$3:$D$27,2,0),"")</f>
        <v/>
      </c>
      <c r="N75" s="18"/>
      <c r="O75" s="1"/>
      <c r="P75" s="1"/>
      <c r="Q75" s="1"/>
      <c r="R75" s="1"/>
      <c r="S75" s="1"/>
      <c r="BN75" s="1"/>
    </row>
    <row r="76" spans="2:66">
      <c r="B76" s="3">
        <v>68</v>
      </c>
      <c r="C76" s="26"/>
      <c r="D76" s="22"/>
      <c r="E76" s="22"/>
      <c r="F76" s="22"/>
      <c r="G76" s="24"/>
      <c r="H76" s="19"/>
      <c r="I76" s="22"/>
      <c r="J76" s="22"/>
      <c r="K76" s="19"/>
      <c r="L76" s="18"/>
      <c r="M76" s="18" t="str">
        <f>IFERROR(VLOOKUP(L76,'Zájmové skupiny'!$C$3:$D$27,2,0),"")</f>
        <v/>
      </c>
      <c r="N76" s="18"/>
      <c r="O76" s="1"/>
      <c r="P76" s="1"/>
      <c r="Q76" s="1"/>
      <c r="R76" s="1"/>
      <c r="S76" s="1"/>
      <c r="BN76" s="1"/>
    </row>
    <row r="77" spans="2:66">
      <c r="B77" s="3">
        <v>69</v>
      </c>
      <c r="C77" s="26"/>
      <c r="D77" s="22"/>
      <c r="E77" s="22"/>
      <c r="F77" s="22"/>
      <c r="G77" s="24"/>
      <c r="H77" s="19"/>
      <c r="I77" s="22"/>
      <c r="J77" s="22"/>
      <c r="K77" s="19"/>
      <c r="L77" s="18"/>
      <c r="M77" s="18" t="str">
        <f>IFERROR(VLOOKUP(L77,'Zájmové skupiny'!$C$3:$D$27,2,0),"")</f>
        <v/>
      </c>
      <c r="N77" s="18"/>
      <c r="O77" s="1"/>
      <c r="P77" s="1"/>
      <c r="Q77" s="1"/>
      <c r="R77" s="1"/>
      <c r="S77" s="1"/>
      <c r="BN77" s="1"/>
    </row>
    <row r="78" spans="2:66">
      <c r="B78" s="3">
        <v>70</v>
      </c>
      <c r="C78" s="26"/>
      <c r="D78" s="22"/>
      <c r="E78" s="22"/>
      <c r="F78" s="22"/>
      <c r="G78" s="24"/>
      <c r="H78" s="19"/>
      <c r="I78" s="22"/>
      <c r="J78" s="22"/>
      <c r="K78" s="19"/>
      <c r="L78" s="18"/>
      <c r="M78" s="18" t="str">
        <f>IFERROR(VLOOKUP(L78,'Zájmové skupiny'!$C$3:$D$27,2,0),"")</f>
        <v/>
      </c>
      <c r="N78" s="18"/>
      <c r="O78" s="1"/>
      <c r="P78" s="1"/>
      <c r="Q78" s="1"/>
      <c r="R78" s="1"/>
      <c r="S78" s="1"/>
      <c r="BN78" s="1"/>
    </row>
    <row r="79" spans="2:66">
      <c r="B79" s="3">
        <v>71</v>
      </c>
      <c r="C79" s="26"/>
      <c r="D79" s="22"/>
      <c r="E79" s="22"/>
      <c r="F79" s="22"/>
      <c r="G79" s="24"/>
      <c r="H79" s="19"/>
      <c r="I79" s="22"/>
      <c r="J79" s="22"/>
      <c r="K79" s="19"/>
      <c r="L79" s="18"/>
      <c r="M79" s="18" t="str">
        <f>IFERROR(VLOOKUP(L79,'Zájmové skupiny'!$C$3:$D$27,2,0),"")</f>
        <v/>
      </c>
      <c r="N79" s="18"/>
      <c r="O79" s="1"/>
      <c r="P79" s="1"/>
      <c r="Q79" s="1"/>
      <c r="R79" s="1"/>
      <c r="S79" s="1"/>
      <c r="BN79" s="1"/>
    </row>
    <row r="80" spans="2:66">
      <c r="B80" s="3">
        <v>72</v>
      </c>
      <c r="C80" s="26"/>
      <c r="D80" s="22"/>
      <c r="E80" s="22"/>
      <c r="F80" s="22"/>
      <c r="G80" s="24"/>
      <c r="H80" s="19"/>
      <c r="I80" s="22"/>
      <c r="J80" s="22"/>
      <c r="K80" s="19"/>
      <c r="L80" s="18"/>
      <c r="M80" s="18" t="str">
        <f>IFERROR(VLOOKUP(L80,'Zájmové skupiny'!$C$3:$D$27,2,0),"")</f>
        <v/>
      </c>
      <c r="N80" s="18"/>
      <c r="O80" s="1"/>
      <c r="P80" s="1"/>
      <c r="Q80" s="1"/>
      <c r="R80" s="1"/>
      <c r="S80" s="1"/>
      <c r="BN80" s="1"/>
    </row>
    <row r="81" spans="2:66">
      <c r="B81" s="3">
        <v>73</v>
      </c>
      <c r="C81" s="26"/>
      <c r="D81" s="22"/>
      <c r="E81" s="22"/>
      <c r="F81" s="22"/>
      <c r="G81" s="24"/>
      <c r="H81" s="19"/>
      <c r="I81" s="22"/>
      <c r="J81" s="22"/>
      <c r="K81" s="19"/>
      <c r="L81" s="18"/>
      <c r="M81" s="18" t="str">
        <f>IFERROR(VLOOKUP(L81,'Zájmové skupiny'!$C$3:$D$27,2,0),"")</f>
        <v/>
      </c>
      <c r="N81" s="18"/>
      <c r="O81" s="1"/>
      <c r="P81" s="1"/>
      <c r="Q81" s="1"/>
      <c r="R81" s="1"/>
      <c r="S81" s="1"/>
      <c r="BN81" s="1"/>
    </row>
    <row r="82" spans="2:66">
      <c r="B82" s="3">
        <v>74</v>
      </c>
      <c r="C82" s="26"/>
      <c r="D82" s="22"/>
      <c r="E82" s="22"/>
      <c r="F82" s="22"/>
      <c r="G82" s="24"/>
      <c r="H82" s="19"/>
      <c r="I82" s="22"/>
      <c r="J82" s="22"/>
      <c r="K82" s="19"/>
      <c r="L82" s="18"/>
      <c r="M82" s="18" t="str">
        <f>IFERROR(VLOOKUP(L82,'Zájmové skupiny'!$C$3:$D$27,2,0),"")</f>
        <v/>
      </c>
      <c r="N82" s="18"/>
      <c r="O82" s="1"/>
      <c r="P82" s="1"/>
      <c r="Q82" s="1"/>
      <c r="R82" s="1"/>
      <c r="S82" s="1"/>
      <c r="BN82" s="1"/>
    </row>
    <row r="83" spans="2:66">
      <c r="B83" s="3">
        <v>75</v>
      </c>
      <c r="C83" s="26"/>
      <c r="D83" s="22"/>
      <c r="E83" s="22"/>
      <c r="F83" s="22"/>
      <c r="G83" s="24"/>
      <c r="H83" s="19"/>
      <c r="I83" s="22"/>
      <c r="J83" s="22"/>
      <c r="K83" s="19"/>
      <c r="L83" s="18"/>
      <c r="M83" s="18" t="str">
        <f>IFERROR(VLOOKUP(L83,'Zájmové skupiny'!$C$3:$D$27,2,0),"")</f>
        <v/>
      </c>
      <c r="N83" s="18"/>
      <c r="O83" s="1"/>
      <c r="P83" s="1"/>
      <c r="Q83" s="1"/>
      <c r="R83" s="1"/>
      <c r="S83" s="1"/>
      <c r="BN83" s="1"/>
    </row>
    <row r="84" spans="2:66">
      <c r="B84" s="3">
        <v>76</v>
      </c>
      <c r="C84" s="26"/>
      <c r="D84" s="22"/>
      <c r="E84" s="22"/>
      <c r="F84" s="22"/>
      <c r="G84" s="24"/>
      <c r="H84" s="19"/>
      <c r="I84" s="22"/>
      <c r="J84" s="22"/>
      <c r="K84" s="19"/>
      <c r="L84" s="18"/>
      <c r="M84" s="18" t="str">
        <f>IFERROR(VLOOKUP(L84,'Zájmové skupiny'!$C$3:$D$27,2,0),"")</f>
        <v/>
      </c>
      <c r="N84" s="18"/>
      <c r="O84" s="1"/>
      <c r="P84" s="1"/>
      <c r="Q84" s="1"/>
      <c r="R84" s="1"/>
      <c r="S84" s="1"/>
      <c r="BN84" s="1"/>
    </row>
    <row r="85" spans="2:66">
      <c r="B85" s="3">
        <v>77</v>
      </c>
      <c r="C85" s="26"/>
      <c r="D85" s="22"/>
      <c r="E85" s="22"/>
      <c r="F85" s="22"/>
      <c r="G85" s="24"/>
      <c r="H85" s="19"/>
      <c r="I85" s="22"/>
      <c r="J85" s="22"/>
      <c r="K85" s="19"/>
      <c r="L85" s="18"/>
      <c r="M85" s="18" t="str">
        <f>IFERROR(VLOOKUP(L85,'Zájmové skupiny'!$C$3:$D$27,2,0),"")</f>
        <v/>
      </c>
      <c r="N85" s="18"/>
      <c r="O85" s="1"/>
      <c r="P85" s="1"/>
      <c r="Q85" s="1"/>
      <c r="R85" s="1"/>
      <c r="S85" s="1"/>
      <c r="BN85" s="1"/>
    </row>
    <row r="86" spans="2:66">
      <c r="B86" s="3">
        <v>78</v>
      </c>
      <c r="C86" s="26"/>
      <c r="D86" s="22"/>
      <c r="E86" s="22"/>
      <c r="F86" s="22"/>
      <c r="G86" s="24"/>
      <c r="H86" s="19"/>
      <c r="I86" s="22"/>
      <c r="J86" s="22"/>
      <c r="K86" s="19"/>
      <c r="L86" s="18"/>
      <c r="M86" s="18" t="str">
        <f>IFERROR(VLOOKUP(L86,'Zájmové skupiny'!$C$3:$D$27,2,0),"")</f>
        <v/>
      </c>
      <c r="N86" s="18"/>
      <c r="O86" s="1"/>
      <c r="P86" s="1"/>
      <c r="Q86" s="1"/>
      <c r="R86" s="1"/>
      <c r="S86" s="1"/>
      <c r="BN86" s="1"/>
    </row>
    <row r="87" spans="2:66">
      <c r="B87" s="3">
        <v>79</v>
      </c>
      <c r="C87" s="26"/>
      <c r="D87" s="22"/>
      <c r="E87" s="22"/>
      <c r="F87" s="22"/>
      <c r="G87" s="24"/>
      <c r="H87" s="19"/>
      <c r="I87" s="22"/>
      <c r="J87" s="22"/>
      <c r="K87" s="19"/>
      <c r="L87" s="18"/>
      <c r="M87" s="18" t="str">
        <f>IFERROR(VLOOKUP(L87,'Zájmové skupiny'!$C$3:$D$27,2,0),"")</f>
        <v/>
      </c>
      <c r="N87" s="18"/>
      <c r="O87" s="1"/>
      <c r="P87" s="1"/>
      <c r="Q87" s="1"/>
      <c r="R87" s="1"/>
      <c r="S87" s="1"/>
      <c r="BN87" s="1"/>
    </row>
    <row r="88" spans="2:66">
      <c r="B88" s="3">
        <v>80</v>
      </c>
      <c r="C88" s="26"/>
      <c r="D88" s="22"/>
      <c r="E88" s="22"/>
      <c r="F88" s="22"/>
      <c r="G88" s="24"/>
      <c r="H88" s="19"/>
      <c r="I88" s="22"/>
      <c r="J88" s="22"/>
      <c r="K88" s="19"/>
      <c r="L88" s="18"/>
      <c r="M88" s="18" t="str">
        <f>IFERROR(VLOOKUP(L88,'Zájmové skupiny'!$C$3:$D$27,2,0),"")</f>
        <v/>
      </c>
      <c r="N88" s="18"/>
      <c r="O88" s="1"/>
      <c r="P88" s="1"/>
      <c r="Q88" s="1"/>
      <c r="R88" s="1"/>
      <c r="S88" s="1"/>
      <c r="BN88" s="1"/>
    </row>
    <row r="89" spans="2:66">
      <c r="B89" s="3">
        <v>81</v>
      </c>
      <c r="C89" s="26"/>
      <c r="D89" s="22"/>
      <c r="E89" s="22"/>
      <c r="F89" s="22"/>
      <c r="G89" s="24"/>
      <c r="H89" s="19"/>
      <c r="I89" s="22"/>
      <c r="J89" s="22"/>
      <c r="K89" s="19"/>
      <c r="L89" s="18"/>
      <c r="M89" s="18" t="str">
        <f>IFERROR(VLOOKUP(L89,'Zájmové skupiny'!$C$3:$D$27,2,0),"")</f>
        <v/>
      </c>
      <c r="N89" s="18"/>
      <c r="O89" s="1"/>
      <c r="P89" s="1"/>
      <c r="Q89" s="1"/>
      <c r="R89" s="1"/>
      <c r="S89" s="1"/>
      <c r="BN89" s="1"/>
    </row>
    <row r="90" spans="2:66">
      <c r="B90" s="3">
        <v>82</v>
      </c>
      <c r="C90" s="26"/>
      <c r="D90" s="22"/>
      <c r="E90" s="22"/>
      <c r="F90" s="22"/>
      <c r="G90" s="24"/>
      <c r="H90" s="19"/>
      <c r="I90" s="22"/>
      <c r="J90" s="22"/>
      <c r="K90" s="19"/>
      <c r="L90" s="18"/>
      <c r="M90" s="18" t="str">
        <f>IFERROR(VLOOKUP(L90,'Zájmové skupiny'!$C$3:$D$27,2,0),"")</f>
        <v/>
      </c>
      <c r="N90" s="18"/>
      <c r="O90" s="1"/>
      <c r="P90" s="1"/>
      <c r="Q90" s="1"/>
      <c r="R90" s="1"/>
      <c r="S90" s="1"/>
      <c r="BN90" s="1"/>
    </row>
    <row r="91" spans="2:66">
      <c r="B91" s="3">
        <v>83</v>
      </c>
      <c r="C91" s="26"/>
      <c r="D91" s="22"/>
      <c r="E91" s="22"/>
      <c r="F91" s="22"/>
      <c r="G91" s="24"/>
      <c r="H91" s="19"/>
      <c r="I91" s="22"/>
      <c r="J91" s="22"/>
      <c r="K91" s="19"/>
      <c r="L91" s="18"/>
      <c r="M91" s="18" t="str">
        <f>IFERROR(VLOOKUP(L91,'Zájmové skupiny'!$C$3:$D$27,2,0),"")</f>
        <v/>
      </c>
      <c r="N91" s="18"/>
      <c r="O91" s="1"/>
      <c r="P91" s="1"/>
      <c r="Q91" s="1"/>
      <c r="R91" s="1"/>
      <c r="S91" s="1"/>
      <c r="BN91" s="1"/>
    </row>
    <row r="92" spans="2:66">
      <c r="B92" s="3">
        <v>84</v>
      </c>
      <c r="C92" s="26"/>
      <c r="D92" s="22"/>
      <c r="E92" s="22"/>
      <c r="F92" s="22"/>
      <c r="G92" s="24"/>
      <c r="H92" s="19"/>
      <c r="I92" s="22"/>
      <c r="J92" s="22"/>
      <c r="K92" s="19"/>
      <c r="L92" s="18"/>
      <c r="M92" s="18" t="str">
        <f>IFERROR(VLOOKUP(L92,'Zájmové skupiny'!$C$3:$D$27,2,0),"")</f>
        <v/>
      </c>
      <c r="N92" s="18"/>
      <c r="O92" s="1"/>
      <c r="P92" s="1"/>
      <c r="Q92" s="1"/>
      <c r="R92" s="1"/>
      <c r="S92" s="1"/>
      <c r="BN92" s="1"/>
    </row>
    <row r="93" spans="2:66">
      <c r="B93" s="3">
        <v>85</v>
      </c>
      <c r="C93" s="26"/>
      <c r="D93" s="22"/>
      <c r="E93" s="22"/>
      <c r="F93" s="22"/>
      <c r="G93" s="24"/>
      <c r="H93" s="19"/>
      <c r="I93" s="22"/>
      <c r="J93" s="22"/>
      <c r="K93" s="19"/>
      <c r="L93" s="18"/>
      <c r="M93" s="18" t="str">
        <f>IFERROR(VLOOKUP(L93,'Zájmové skupiny'!$C$3:$D$27,2,0),"")</f>
        <v/>
      </c>
      <c r="N93" s="18"/>
      <c r="O93" s="1"/>
      <c r="P93" s="1"/>
      <c r="Q93" s="1"/>
      <c r="R93" s="1"/>
      <c r="S93" s="1"/>
      <c r="BN93" s="1"/>
    </row>
    <row r="94" spans="2:66">
      <c r="B94" s="3">
        <v>86</v>
      </c>
      <c r="C94" s="26"/>
      <c r="D94" s="22"/>
      <c r="E94" s="22"/>
      <c r="F94" s="22"/>
      <c r="G94" s="24"/>
      <c r="H94" s="19"/>
      <c r="I94" s="22"/>
      <c r="J94" s="22"/>
      <c r="K94" s="19"/>
      <c r="L94" s="18"/>
      <c r="M94" s="18" t="str">
        <f>IFERROR(VLOOKUP(L94,'Zájmové skupiny'!$C$3:$D$27,2,0),"")</f>
        <v/>
      </c>
      <c r="N94" s="18"/>
      <c r="O94" s="1"/>
      <c r="P94" s="1"/>
      <c r="Q94" s="1"/>
      <c r="R94" s="1"/>
      <c r="S94" s="1"/>
      <c r="BN94" s="1"/>
    </row>
    <row r="95" spans="2:66">
      <c r="B95" s="3">
        <v>87</v>
      </c>
      <c r="C95" s="26"/>
      <c r="D95" s="22"/>
      <c r="E95" s="22"/>
      <c r="F95" s="22"/>
      <c r="G95" s="24"/>
      <c r="H95" s="19"/>
      <c r="I95" s="22"/>
      <c r="J95" s="22"/>
      <c r="K95" s="19"/>
      <c r="L95" s="18"/>
      <c r="M95" s="18" t="str">
        <f>IFERROR(VLOOKUP(L95,'Zájmové skupiny'!$C$3:$D$27,2,0),"")</f>
        <v/>
      </c>
      <c r="N95" s="18"/>
      <c r="O95" s="1"/>
      <c r="P95" s="1"/>
      <c r="Q95" s="1"/>
      <c r="R95" s="1"/>
      <c r="S95" s="1"/>
      <c r="BN95" s="1"/>
    </row>
    <row r="96" spans="2:66">
      <c r="B96" s="3">
        <v>88</v>
      </c>
      <c r="C96" s="26"/>
      <c r="D96" s="22"/>
      <c r="E96" s="22"/>
      <c r="F96" s="22"/>
      <c r="G96" s="24"/>
      <c r="H96" s="19"/>
      <c r="I96" s="22"/>
      <c r="J96" s="22"/>
      <c r="K96" s="19"/>
      <c r="L96" s="18"/>
      <c r="M96" s="18" t="str">
        <f>IFERROR(VLOOKUP(L96,'Zájmové skupiny'!$C$3:$D$27,2,0),"")</f>
        <v/>
      </c>
      <c r="N96" s="18"/>
      <c r="O96" s="1"/>
      <c r="P96" s="1"/>
      <c r="Q96" s="1"/>
      <c r="R96" s="1"/>
      <c r="S96" s="1"/>
      <c r="BN96" s="1"/>
    </row>
    <row r="97" spans="2:66">
      <c r="B97" s="3">
        <v>89</v>
      </c>
      <c r="C97" s="26"/>
      <c r="D97" s="22"/>
      <c r="E97" s="22"/>
      <c r="F97" s="22"/>
      <c r="G97" s="24"/>
      <c r="H97" s="19"/>
      <c r="I97" s="22"/>
      <c r="J97" s="22"/>
      <c r="K97" s="19"/>
      <c r="L97" s="18"/>
      <c r="M97" s="18" t="str">
        <f>IFERROR(VLOOKUP(L97,'Zájmové skupiny'!$C$3:$D$27,2,0),"")</f>
        <v/>
      </c>
      <c r="N97" s="18"/>
      <c r="O97" s="1"/>
      <c r="P97" s="1"/>
      <c r="Q97" s="1"/>
      <c r="R97" s="1"/>
      <c r="S97" s="1"/>
      <c r="BN97" s="1"/>
    </row>
    <row r="98" spans="2:66">
      <c r="B98" s="3">
        <v>90</v>
      </c>
      <c r="C98" s="26"/>
      <c r="D98" s="22"/>
      <c r="E98" s="22"/>
      <c r="F98" s="22"/>
      <c r="G98" s="24"/>
      <c r="H98" s="19"/>
      <c r="I98" s="22"/>
      <c r="J98" s="22"/>
      <c r="K98" s="19"/>
      <c r="L98" s="18"/>
      <c r="M98" s="18" t="str">
        <f>IFERROR(VLOOKUP(L98,'Zájmové skupiny'!$C$3:$D$27,2,0),"")</f>
        <v/>
      </c>
      <c r="N98" s="18"/>
      <c r="O98" s="1"/>
      <c r="P98" s="1"/>
      <c r="Q98" s="1"/>
      <c r="R98" s="1"/>
      <c r="S98" s="1"/>
      <c r="BN98" s="1"/>
    </row>
    <row r="99" spans="2:66">
      <c r="B99" s="3">
        <v>91</v>
      </c>
      <c r="C99" s="26"/>
      <c r="D99" s="22"/>
      <c r="E99" s="22"/>
      <c r="F99" s="22"/>
      <c r="G99" s="24"/>
      <c r="H99" s="19"/>
      <c r="I99" s="22"/>
      <c r="J99" s="22"/>
      <c r="K99" s="19"/>
      <c r="L99" s="18"/>
      <c r="M99" s="18" t="str">
        <f>IFERROR(VLOOKUP(L99,'Zájmové skupiny'!$C$3:$D$27,2,0),"")</f>
        <v/>
      </c>
      <c r="N99" s="18"/>
      <c r="O99" s="1"/>
      <c r="P99" s="1"/>
      <c r="Q99" s="1"/>
      <c r="R99" s="1"/>
      <c r="S99" s="1"/>
      <c r="BN99" s="1"/>
    </row>
    <row r="100" spans="2:66">
      <c r="B100" s="3">
        <v>92</v>
      </c>
      <c r="C100" s="26"/>
      <c r="D100" s="22"/>
      <c r="E100" s="22"/>
      <c r="F100" s="22"/>
      <c r="G100" s="24"/>
      <c r="H100" s="19"/>
      <c r="I100" s="22"/>
      <c r="J100" s="22"/>
      <c r="K100" s="19"/>
      <c r="L100" s="18"/>
      <c r="M100" s="18" t="str">
        <f>IFERROR(VLOOKUP(L100,'Zájmové skupiny'!$C$3:$D$27,2,0),"")</f>
        <v/>
      </c>
      <c r="N100" s="18"/>
      <c r="O100" s="1"/>
      <c r="P100" s="1"/>
      <c r="Q100" s="1"/>
      <c r="R100" s="1"/>
      <c r="S100" s="1"/>
      <c r="BN100" s="1"/>
    </row>
    <row r="101" spans="2:66">
      <c r="B101" s="3">
        <v>93</v>
      </c>
      <c r="C101" s="26"/>
      <c r="D101" s="22"/>
      <c r="E101" s="22"/>
      <c r="F101" s="22"/>
      <c r="G101" s="24"/>
      <c r="H101" s="19"/>
      <c r="I101" s="22"/>
      <c r="J101" s="22"/>
      <c r="K101" s="19"/>
      <c r="L101" s="18"/>
      <c r="M101" s="18" t="str">
        <f>IFERROR(VLOOKUP(L101,'Zájmové skupiny'!$C$3:$D$27,2,0),"")</f>
        <v/>
      </c>
      <c r="N101" s="18"/>
      <c r="O101" s="1"/>
      <c r="P101" s="1"/>
      <c r="Q101" s="1"/>
      <c r="R101" s="1"/>
      <c r="S101" s="1"/>
      <c r="BN101" s="1"/>
    </row>
    <row r="102" spans="2:66">
      <c r="B102" s="3">
        <v>94</v>
      </c>
      <c r="C102" s="26"/>
      <c r="D102" s="22"/>
      <c r="E102" s="22"/>
      <c r="F102" s="22"/>
      <c r="G102" s="24"/>
      <c r="H102" s="19"/>
      <c r="I102" s="22"/>
      <c r="J102" s="22"/>
      <c r="K102" s="19"/>
      <c r="L102" s="18"/>
      <c r="M102" s="18" t="str">
        <f>IFERROR(VLOOKUP(L102,'Zájmové skupiny'!$C$3:$D$27,2,0),"")</f>
        <v/>
      </c>
      <c r="N102" s="18"/>
      <c r="O102" s="1"/>
      <c r="P102" s="1"/>
      <c r="Q102" s="1"/>
      <c r="R102" s="1"/>
      <c r="S102" s="1"/>
      <c r="BN102" s="1"/>
    </row>
    <row r="103" spans="2:66">
      <c r="B103" s="3">
        <v>95</v>
      </c>
      <c r="C103" s="26"/>
      <c r="D103" s="22"/>
      <c r="E103" s="22"/>
      <c r="F103" s="22"/>
      <c r="G103" s="24"/>
      <c r="H103" s="19"/>
      <c r="I103" s="22"/>
      <c r="J103" s="22"/>
      <c r="K103" s="19"/>
      <c r="L103" s="18"/>
      <c r="M103" s="18" t="str">
        <f>IFERROR(VLOOKUP(L103,'Zájmové skupiny'!$C$3:$D$27,2,0),"")</f>
        <v/>
      </c>
      <c r="N103" s="18"/>
      <c r="O103" s="1"/>
      <c r="P103" s="1"/>
      <c r="Q103" s="1"/>
      <c r="R103" s="1"/>
      <c r="S103" s="1"/>
      <c r="BN103" s="1"/>
    </row>
    <row r="104" spans="2:66">
      <c r="B104" s="3">
        <v>96</v>
      </c>
      <c r="C104" s="26"/>
      <c r="D104" s="22"/>
      <c r="E104" s="22"/>
      <c r="F104" s="22"/>
      <c r="G104" s="24"/>
      <c r="H104" s="19"/>
      <c r="I104" s="22"/>
      <c r="J104" s="22"/>
      <c r="K104" s="19"/>
      <c r="L104" s="18"/>
      <c r="M104" s="18" t="str">
        <f>IFERROR(VLOOKUP(L104,'Zájmové skupiny'!$C$3:$D$27,2,0),"")</f>
        <v/>
      </c>
      <c r="N104" s="18"/>
      <c r="O104" s="1"/>
      <c r="P104" s="1"/>
      <c r="Q104" s="1"/>
      <c r="R104" s="1"/>
      <c r="S104" s="1"/>
      <c r="BN104" s="1"/>
    </row>
    <row r="105" spans="2:66">
      <c r="B105" s="3">
        <v>97</v>
      </c>
      <c r="C105" s="26"/>
      <c r="D105" s="22"/>
      <c r="E105" s="22"/>
      <c r="F105" s="22"/>
      <c r="G105" s="24"/>
      <c r="H105" s="19"/>
      <c r="I105" s="22"/>
      <c r="J105" s="22"/>
      <c r="K105" s="19"/>
      <c r="L105" s="18"/>
      <c r="M105" s="18" t="str">
        <f>IFERROR(VLOOKUP(L105,'Zájmové skupiny'!$C$3:$D$27,2,0),"")</f>
        <v/>
      </c>
      <c r="N105" s="18"/>
      <c r="O105" s="1"/>
      <c r="P105" s="1"/>
      <c r="Q105" s="1"/>
      <c r="R105" s="1"/>
      <c r="S105" s="1"/>
      <c r="BN105" s="1"/>
    </row>
    <row r="106" spans="2:66">
      <c r="B106" s="3">
        <v>98</v>
      </c>
      <c r="C106" s="26"/>
      <c r="D106" s="22"/>
      <c r="E106" s="22"/>
      <c r="F106" s="22"/>
      <c r="G106" s="24"/>
      <c r="H106" s="19"/>
      <c r="I106" s="22"/>
      <c r="J106" s="22"/>
      <c r="K106" s="19"/>
      <c r="L106" s="18"/>
      <c r="M106" s="18" t="str">
        <f>IFERROR(VLOOKUP(L106,'Zájmové skupiny'!$C$3:$D$27,2,0),"")</f>
        <v/>
      </c>
      <c r="N106" s="18"/>
      <c r="O106" s="1"/>
      <c r="P106" s="1"/>
      <c r="Q106" s="1"/>
      <c r="R106" s="1"/>
      <c r="S106" s="1"/>
      <c r="BN106" s="1"/>
    </row>
    <row r="107" spans="2:66">
      <c r="B107" s="3">
        <v>99</v>
      </c>
      <c r="C107" s="26"/>
      <c r="D107" s="22"/>
      <c r="E107" s="22"/>
      <c r="F107" s="22"/>
      <c r="G107" s="24"/>
      <c r="H107" s="19"/>
      <c r="I107" s="22"/>
      <c r="J107" s="22"/>
      <c r="K107" s="19"/>
      <c r="L107" s="18"/>
      <c r="M107" s="18" t="str">
        <f>IFERROR(VLOOKUP(L107,'Zájmové skupiny'!$C$3:$D$27,2,0),"")</f>
        <v/>
      </c>
      <c r="N107" s="18"/>
      <c r="O107" s="1"/>
      <c r="P107" s="1"/>
      <c r="Q107" s="1"/>
      <c r="R107" s="1"/>
      <c r="S107" s="1"/>
      <c r="BN107" s="1"/>
    </row>
    <row r="108" spans="2:66">
      <c r="B108" s="3">
        <v>100</v>
      </c>
      <c r="C108" s="26"/>
      <c r="D108" s="22"/>
      <c r="E108" s="22"/>
      <c r="F108" s="22"/>
      <c r="G108" s="24"/>
      <c r="H108" s="19"/>
      <c r="I108" s="22"/>
      <c r="J108" s="22"/>
      <c r="K108" s="19"/>
      <c r="L108" s="18"/>
      <c r="M108" s="18" t="str">
        <f>IFERROR(VLOOKUP(L108,'Zájmové skupiny'!$C$3:$D$27,2,0),"")</f>
        <v/>
      </c>
      <c r="N108" s="18"/>
      <c r="O108" s="1"/>
      <c r="P108" s="1"/>
      <c r="Q108" s="1"/>
      <c r="R108" s="1"/>
      <c r="S108" s="1"/>
      <c r="BN108" s="1"/>
    </row>
    <row r="109" spans="2:66">
      <c r="B109" s="3">
        <v>101</v>
      </c>
      <c r="C109" s="26"/>
      <c r="D109" s="22"/>
      <c r="E109" s="22"/>
      <c r="F109" s="22"/>
      <c r="G109" s="24"/>
      <c r="H109" s="19"/>
      <c r="I109" s="22"/>
      <c r="J109" s="22"/>
      <c r="K109" s="19"/>
      <c r="L109" s="18"/>
      <c r="M109" s="18" t="str">
        <f>IFERROR(VLOOKUP(L109,'Zájmové skupiny'!$C$3:$D$27,2,0),"")</f>
        <v/>
      </c>
      <c r="N109" s="18"/>
      <c r="O109" s="1"/>
      <c r="P109" s="1"/>
      <c r="Q109" s="1"/>
      <c r="R109" s="1"/>
      <c r="S109" s="1"/>
      <c r="BN109" s="1"/>
    </row>
    <row r="110" spans="2:66">
      <c r="B110" s="3">
        <v>102</v>
      </c>
      <c r="C110" s="26"/>
      <c r="D110" s="22"/>
      <c r="E110" s="22"/>
      <c r="F110" s="22"/>
      <c r="G110" s="24"/>
      <c r="H110" s="19"/>
      <c r="I110" s="22"/>
      <c r="J110" s="22"/>
      <c r="K110" s="19"/>
      <c r="L110" s="18"/>
      <c r="M110" s="18" t="str">
        <f>IFERROR(VLOOKUP(L110,'Zájmové skupiny'!$C$3:$D$27,2,0),"")</f>
        <v/>
      </c>
      <c r="N110" s="18"/>
      <c r="O110" s="1"/>
      <c r="P110" s="1"/>
      <c r="Q110" s="1"/>
      <c r="R110" s="1"/>
      <c r="S110" s="1"/>
      <c r="BN110" s="1"/>
    </row>
    <row r="111" spans="2:66">
      <c r="B111" s="3">
        <v>103</v>
      </c>
      <c r="C111" s="26"/>
      <c r="D111" s="22"/>
      <c r="E111" s="22"/>
      <c r="F111" s="22"/>
      <c r="G111" s="24"/>
      <c r="H111" s="19"/>
      <c r="I111" s="22"/>
      <c r="J111" s="22"/>
      <c r="K111" s="19"/>
      <c r="L111" s="18"/>
      <c r="M111" s="18" t="str">
        <f>IFERROR(VLOOKUP(L111,'Zájmové skupiny'!$C$3:$D$27,2,0),"")</f>
        <v/>
      </c>
      <c r="N111" s="18"/>
      <c r="O111" s="1"/>
      <c r="P111" s="1"/>
      <c r="Q111" s="1"/>
      <c r="R111" s="1"/>
      <c r="S111" s="1"/>
      <c r="BN111" s="1"/>
    </row>
    <row r="112" spans="2:66">
      <c r="B112" s="3">
        <v>104</v>
      </c>
      <c r="C112" s="26"/>
      <c r="D112" s="22"/>
      <c r="E112" s="22"/>
      <c r="F112" s="22"/>
      <c r="G112" s="24"/>
      <c r="H112" s="19"/>
      <c r="I112" s="22"/>
      <c r="J112" s="22"/>
      <c r="K112" s="19"/>
      <c r="L112" s="18"/>
      <c r="M112" s="18" t="str">
        <f>IFERROR(VLOOKUP(L112,'Zájmové skupiny'!$C$3:$D$27,2,0),"")</f>
        <v/>
      </c>
      <c r="N112" s="18"/>
      <c r="O112" s="1"/>
      <c r="P112" s="1"/>
      <c r="Q112" s="1"/>
      <c r="R112" s="1"/>
      <c r="S112" s="1"/>
      <c r="BN112" s="1"/>
    </row>
    <row r="113" spans="2:66">
      <c r="B113" s="3">
        <v>105</v>
      </c>
      <c r="C113" s="26"/>
      <c r="D113" s="22"/>
      <c r="E113" s="22"/>
      <c r="F113" s="22"/>
      <c r="G113" s="24"/>
      <c r="H113" s="19"/>
      <c r="I113" s="22"/>
      <c r="J113" s="22"/>
      <c r="K113" s="19"/>
      <c r="L113" s="18"/>
      <c r="M113" s="18" t="str">
        <f>IFERROR(VLOOKUP(L113,'Zájmové skupiny'!$C$3:$D$27,2,0),"")</f>
        <v/>
      </c>
      <c r="N113" s="18"/>
      <c r="O113" s="1"/>
      <c r="P113" s="1"/>
      <c r="Q113" s="1"/>
      <c r="R113" s="1"/>
      <c r="S113" s="1"/>
      <c r="BN113" s="1"/>
    </row>
    <row r="114" spans="2:66">
      <c r="B114" s="3">
        <v>106</v>
      </c>
      <c r="C114" s="26"/>
      <c r="D114" s="22"/>
      <c r="E114" s="22"/>
      <c r="F114" s="22"/>
      <c r="G114" s="24"/>
      <c r="H114" s="19"/>
      <c r="I114" s="22"/>
      <c r="J114" s="22"/>
      <c r="K114" s="19"/>
      <c r="L114" s="18"/>
      <c r="M114" s="18" t="str">
        <f>IFERROR(VLOOKUP(L114,'Zájmové skupiny'!$C$3:$D$27,2,0),"")</f>
        <v/>
      </c>
      <c r="N114" s="18"/>
      <c r="O114" s="1"/>
      <c r="P114" s="1"/>
      <c r="Q114" s="1"/>
      <c r="R114" s="1"/>
      <c r="S114" s="1"/>
      <c r="BN114" s="1"/>
    </row>
    <row r="115" spans="2:66">
      <c r="B115" s="3">
        <v>107</v>
      </c>
      <c r="C115" s="26"/>
      <c r="D115" s="22"/>
      <c r="E115" s="22"/>
      <c r="F115" s="22"/>
      <c r="G115" s="24"/>
      <c r="H115" s="19"/>
      <c r="I115" s="22"/>
      <c r="J115" s="22"/>
      <c r="K115" s="19"/>
      <c r="L115" s="18"/>
      <c r="M115" s="18" t="str">
        <f>IFERROR(VLOOKUP(L115,'Zájmové skupiny'!$C$3:$D$27,2,0),"")</f>
        <v/>
      </c>
      <c r="N115" s="18"/>
      <c r="O115" s="1"/>
      <c r="P115" s="1"/>
      <c r="Q115" s="1"/>
      <c r="R115" s="1"/>
      <c r="S115" s="1"/>
      <c r="BN115" s="1"/>
    </row>
    <row r="116" spans="2:66">
      <c r="B116" s="3">
        <v>108</v>
      </c>
      <c r="C116" s="26"/>
      <c r="D116" s="22"/>
      <c r="E116" s="22"/>
      <c r="F116" s="22"/>
      <c r="G116" s="24"/>
      <c r="H116" s="19"/>
      <c r="I116" s="22"/>
      <c r="J116" s="22"/>
      <c r="K116" s="19"/>
      <c r="L116" s="18"/>
      <c r="M116" s="18" t="str">
        <f>IFERROR(VLOOKUP(L116,'Zájmové skupiny'!$C$3:$D$27,2,0),"")</f>
        <v/>
      </c>
      <c r="N116" s="18"/>
      <c r="O116" s="1"/>
      <c r="P116" s="1"/>
      <c r="Q116" s="1"/>
      <c r="R116" s="1"/>
      <c r="S116" s="1"/>
      <c r="BN116" s="1"/>
    </row>
    <row r="117" spans="2:66">
      <c r="B117" s="3">
        <v>109</v>
      </c>
      <c r="C117" s="26"/>
      <c r="D117" s="22"/>
      <c r="E117" s="22"/>
      <c r="F117" s="22"/>
      <c r="G117" s="24"/>
      <c r="H117" s="19"/>
      <c r="I117" s="22"/>
      <c r="J117" s="22"/>
      <c r="K117" s="19"/>
      <c r="L117" s="18"/>
      <c r="M117" s="18" t="str">
        <f>IFERROR(VLOOKUP(L117,'Zájmové skupiny'!$C$3:$D$27,2,0),"")</f>
        <v/>
      </c>
      <c r="N117" s="18"/>
      <c r="O117" s="1"/>
      <c r="P117" s="1"/>
      <c r="Q117" s="1"/>
      <c r="R117" s="1"/>
      <c r="S117" s="1"/>
      <c r="BN117" s="1"/>
    </row>
    <row r="118" spans="2:66">
      <c r="B118" s="3">
        <v>110</v>
      </c>
      <c r="C118" s="26"/>
      <c r="D118" s="22"/>
      <c r="E118" s="22"/>
      <c r="F118" s="22"/>
      <c r="G118" s="24"/>
      <c r="H118" s="19"/>
      <c r="I118" s="22"/>
      <c r="J118" s="22"/>
      <c r="K118" s="19"/>
      <c r="L118" s="18"/>
      <c r="M118" s="18" t="str">
        <f>IFERROR(VLOOKUP(L118,'Zájmové skupiny'!$C$3:$D$27,2,0),"")</f>
        <v/>
      </c>
      <c r="N118" s="18"/>
      <c r="O118" s="1"/>
      <c r="P118" s="1"/>
      <c r="Q118" s="1"/>
      <c r="R118" s="1"/>
      <c r="S118" s="1"/>
      <c r="BN118" s="1"/>
    </row>
    <row r="119" spans="2:66">
      <c r="B119" s="3">
        <v>111</v>
      </c>
      <c r="C119" s="26"/>
      <c r="D119" s="22"/>
      <c r="E119" s="22"/>
      <c r="F119" s="22"/>
      <c r="G119" s="24"/>
      <c r="H119" s="19"/>
      <c r="I119" s="22"/>
      <c r="J119" s="22"/>
      <c r="K119" s="19"/>
      <c r="L119" s="18"/>
      <c r="M119" s="18" t="str">
        <f>IFERROR(VLOOKUP(L119,'Zájmové skupiny'!$C$3:$D$27,2,0),"")</f>
        <v/>
      </c>
      <c r="N119" s="18"/>
      <c r="O119" s="1"/>
      <c r="P119" s="1"/>
      <c r="Q119" s="1"/>
      <c r="R119" s="1"/>
      <c r="S119" s="1"/>
      <c r="BN119" s="1"/>
    </row>
    <row r="120" spans="2:66">
      <c r="B120" s="3">
        <v>112</v>
      </c>
      <c r="C120" s="26"/>
      <c r="D120" s="22"/>
      <c r="E120" s="22"/>
      <c r="F120" s="22"/>
      <c r="G120" s="24"/>
      <c r="H120" s="19"/>
      <c r="I120" s="22"/>
      <c r="J120" s="22"/>
      <c r="K120" s="19"/>
      <c r="L120" s="18"/>
      <c r="M120" s="18" t="str">
        <f>IFERROR(VLOOKUP(L120,'Zájmové skupiny'!$C$3:$D$27,2,0),"")</f>
        <v/>
      </c>
      <c r="N120" s="18"/>
      <c r="O120" s="1"/>
      <c r="P120" s="1"/>
      <c r="Q120" s="1"/>
      <c r="R120" s="1"/>
      <c r="S120" s="1"/>
      <c r="BN120" s="1"/>
    </row>
    <row r="121" spans="2:66">
      <c r="B121" s="3">
        <v>113</v>
      </c>
      <c r="C121" s="26"/>
      <c r="D121" s="22"/>
      <c r="E121" s="22"/>
      <c r="F121" s="22"/>
      <c r="G121" s="24"/>
      <c r="H121" s="19"/>
      <c r="I121" s="22"/>
      <c r="J121" s="22"/>
      <c r="K121" s="19"/>
      <c r="L121" s="18"/>
      <c r="M121" s="18" t="str">
        <f>IFERROR(VLOOKUP(L121,'Zájmové skupiny'!$C$3:$D$27,2,0),"")</f>
        <v/>
      </c>
      <c r="N121" s="18"/>
      <c r="O121" s="1"/>
      <c r="P121" s="1"/>
      <c r="Q121" s="1"/>
      <c r="R121" s="1"/>
      <c r="S121" s="1"/>
      <c r="BN121" s="1"/>
    </row>
    <row r="122" spans="2:66">
      <c r="B122" s="3">
        <v>114</v>
      </c>
      <c r="C122" s="26"/>
      <c r="D122" s="22"/>
      <c r="E122" s="22"/>
      <c r="F122" s="22"/>
      <c r="G122" s="24"/>
      <c r="H122" s="19"/>
      <c r="I122" s="22"/>
      <c r="J122" s="22"/>
      <c r="K122" s="19"/>
      <c r="L122" s="18"/>
      <c r="M122" s="18" t="str">
        <f>IFERROR(VLOOKUP(L122,'Zájmové skupiny'!$C$3:$D$27,2,0),"")</f>
        <v/>
      </c>
      <c r="N122" s="18"/>
      <c r="O122" s="1"/>
      <c r="P122" s="1"/>
      <c r="Q122" s="1"/>
      <c r="R122" s="1"/>
      <c r="S122" s="1"/>
      <c r="BN122" s="1"/>
    </row>
    <row r="123" spans="2:66">
      <c r="B123" s="3">
        <v>115</v>
      </c>
      <c r="C123" s="26"/>
      <c r="D123" s="22"/>
      <c r="E123" s="22"/>
      <c r="F123" s="22"/>
      <c r="G123" s="24"/>
      <c r="H123" s="19"/>
      <c r="I123" s="22"/>
      <c r="J123" s="22"/>
      <c r="K123" s="19"/>
      <c r="L123" s="18"/>
      <c r="M123" s="18" t="str">
        <f>IFERROR(VLOOKUP(L123,'Zájmové skupiny'!$C$3:$D$27,2,0),"")</f>
        <v/>
      </c>
      <c r="N123" s="18"/>
      <c r="O123" s="1"/>
      <c r="P123" s="1"/>
      <c r="Q123" s="1"/>
      <c r="R123" s="1"/>
      <c r="S123" s="1"/>
      <c r="BN123" s="1"/>
    </row>
    <row r="124" spans="2:66">
      <c r="B124" s="3">
        <v>116</v>
      </c>
      <c r="C124" s="26"/>
      <c r="D124" s="22"/>
      <c r="E124" s="22"/>
      <c r="F124" s="22"/>
      <c r="G124" s="24"/>
      <c r="H124" s="19"/>
      <c r="I124" s="22"/>
      <c r="J124" s="22"/>
      <c r="K124" s="19"/>
      <c r="L124" s="18"/>
      <c r="M124" s="18" t="str">
        <f>IFERROR(VLOOKUP(L124,'Zájmové skupiny'!$C$3:$D$27,2,0),"")</f>
        <v/>
      </c>
      <c r="N124" s="18"/>
      <c r="O124" s="1"/>
      <c r="P124" s="1"/>
      <c r="Q124" s="1"/>
      <c r="R124" s="1"/>
      <c r="S124" s="1"/>
      <c r="BN124" s="1"/>
    </row>
    <row r="125" spans="2:66">
      <c r="B125" s="3">
        <v>117</v>
      </c>
      <c r="C125" s="26"/>
      <c r="D125" s="22"/>
      <c r="E125" s="22"/>
      <c r="F125" s="22"/>
      <c r="G125" s="24"/>
      <c r="H125" s="19"/>
      <c r="I125" s="22"/>
      <c r="J125" s="22"/>
      <c r="K125" s="19"/>
      <c r="L125" s="18"/>
      <c r="M125" s="18" t="str">
        <f>IFERROR(VLOOKUP(L125,'Zájmové skupiny'!$C$3:$D$27,2,0),"")</f>
        <v/>
      </c>
      <c r="N125" s="18"/>
      <c r="O125" s="1"/>
      <c r="P125" s="1"/>
      <c r="Q125" s="1"/>
      <c r="R125" s="1"/>
      <c r="S125" s="1"/>
      <c r="BN125" s="1"/>
    </row>
    <row r="126" spans="2:66">
      <c r="B126" s="3">
        <v>118</v>
      </c>
      <c r="C126" s="26"/>
      <c r="D126" s="22"/>
      <c r="E126" s="22"/>
      <c r="F126" s="22"/>
      <c r="G126" s="24"/>
      <c r="H126" s="19"/>
      <c r="I126" s="22"/>
      <c r="J126" s="22"/>
      <c r="K126" s="19"/>
      <c r="L126" s="18"/>
      <c r="M126" s="18" t="str">
        <f>IFERROR(VLOOKUP(L126,'Zájmové skupiny'!$C$3:$D$27,2,0),"")</f>
        <v/>
      </c>
      <c r="N126" s="18"/>
      <c r="O126" s="1"/>
      <c r="P126" s="1"/>
      <c r="Q126" s="1"/>
      <c r="R126" s="1"/>
      <c r="S126" s="1"/>
      <c r="BN126" s="1"/>
    </row>
    <row r="127" spans="2:66">
      <c r="B127" s="3">
        <v>119</v>
      </c>
      <c r="C127" s="26"/>
      <c r="D127" s="22"/>
      <c r="E127" s="22"/>
      <c r="F127" s="22"/>
      <c r="G127" s="24"/>
      <c r="H127" s="19"/>
      <c r="I127" s="22"/>
      <c r="J127" s="22"/>
      <c r="K127" s="19"/>
      <c r="L127" s="18"/>
      <c r="M127" s="18" t="str">
        <f>IFERROR(VLOOKUP(L127,'Zájmové skupiny'!$C$3:$D$27,2,0),"")</f>
        <v/>
      </c>
      <c r="N127" s="18"/>
      <c r="O127" s="1"/>
      <c r="P127" s="1"/>
      <c r="Q127" s="1"/>
      <c r="R127" s="1"/>
      <c r="S127" s="1"/>
      <c r="BN127" s="1"/>
    </row>
    <row r="128" spans="2:66">
      <c r="B128" s="3">
        <v>120</v>
      </c>
      <c r="C128" s="26"/>
      <c r="D128" s="22"/>
      <c r="E128" s="22"/>
      <c r="F128" s="22"/>
      <c r="G128" s="24"/>
      <c r="H128" s="19"/>
      <c r="I128" s="22"/>
      <c r="J128" s="22"/>
      <c r="K128" s="19"/>
      <c r="L128" s="18"/>
      <c r="M128" s="18" t="str">
        <f>IFERROR(VLOOKUP(L128,'Zájmové skupiny'!$C$3:$D$27,2,0),"")</f>
        <v/>
      </c>
      <c r="N128" s="18"/>
      <c r="O128" s="1"/>
      <c r="P128" s="1"/>
      <c r="Q128" s="1"/>
      <c r="R128" s="1"/>
      <c r="S128" s="1"/>
      <c r="BN128" s="1"/>
    </row>
    <row r="129" spans="2:66">
      <c r="B129" s="3">
        <v>121</v>
      </c>
      <c r="C129" s="26"/>
      <c r="D129" s="22"/>
      <c r="E129" s="22"/>
      <c r="F129" s="22"/>
      <c r="G129" s="24"/>
      <c r="H129" s="19"/>
      <c r="I129" s="22"/>
      <c r="J129" s="22"/>
      <c r="K129" s="19"/>
      <c r="L129" s="18"/>
      <c r="M129" s="18" t="str">
        <f>IFERROR(VLOOKUP(L129,'Zájmové skupiny'!$C$3:$D$27,2,0),"")</f>
        <v/>
      </c>
      <c r="N129" s="18"/>
      <c r="O129" s="1"/>
      <c r="P129" s="1"/>
      <c r="Q129" s="1"/>
      <c r="R129" s="1"/>
      <c r="S129" s="1"/>
      <c r="BN129" s="1"/>
    </row>
    <row r="130" spans="2:66">
      <c r="B130" s="3">
        <v>122</v>
      </c>
      <c r="C130" s="26"/>
      <c r="D130" s="22"/>
      <c r="E130" s="22"/>
      <c r="F130" s="22"/>
      <c r="G130" s="24"/>
      <c r="H130" s="19"/>
      <c r="I130" s="22"/>
      <c r="J130" s="22"/>
      <c r="K130" s="19"/>
      <c r="L130" s="18"/>
      <c r="M130" s="18" t="str">
        <f>IFERROR(VLOOKUP(L130,'Zájmové skupiny'!$C$3:$D$27,2,0),"")</f>
        <v/>
      </c>
      <c r="N130" s="18"/>
      <c r="O130" s="1"/>
      <c r="P130" s="1"/>
      <c r="Q130" s="1"/>
      <c r="R130" s="1"/>
      <c r="S130" s="1"/>
      <c r="BN130" s="1"/>
    </row>
    <row r="131" spans="2:66">
      <c r="B131" s="3">
        <v>123</v>
      </c>
      <c r="C131" s="26"/>
      <c r="D131" s="22"/>
      <c r="E131" s="22"/>
      <c r="F131" s="22"/>
      <c r="G131" s="24"/>
      <c r="H131" s="19"/>
      <c r="I131" s="22"/>
      <c r="J131" s="22"/>
      <c r="K131" s="19"/>
      <c r="L131" s="18"/>
      <c r="M131" s="18" t="str">
        <f>IFERROR(VLOOKUP(L131,'Zájmové skupiny'!$C$3:$D$27,2,0),"")</f>
        <v/>
      </c>
      <c r="N131" s="18"/>
      <c r="O131" s="1"/>
      <c r="P131" s="1"/>
      <c r="Q131" s="1"/>
      <c r="R131" s="1"/>
      <c r="S131" s="1"/>
      <c r="BN131" s="1"/>
    </row>
    <row r="132" spans="2:66">
      <c r="B132" s="3">
        <v>124</v>
      </c>
      <c r="C132" s="26"/>
      <c r="D132" s="22"/>
      <c r="E132" s="22"/>
      <c r="F132" s="22"/>
      <c r="G132" s="24"/>
      <c r="H132" s="19"/>
      <c r="I132" s="22"/>
      <c r="J132" s="22"/>
      <c r="K132" s="19"/>
      <c r="L132" s="18"/>
      <c r="M132" s="18" t="str">
        <f>IFERROR(VLOOKUP(L132,'Zájmové skupiny'!$C$3:$D$27,2,0),"")</f>
        <v/>
      </c>
      <c r="N132" s="18"/>
      <c r="O132" s="1"/>
      <c r="P132" s="1"/>
      <c r="Q132" s="1"/>
      <c r="R132" s="1"/>
      <c r="S132" s="1"/>
      <c r="BN132" s="1"/>
    </row>
    <row r="133" spans="2:66">
      <c r="B133" s="3">
        <v>125</v>
      </c>
      <c r="C133" s="26"/>
      <c r="D133" s="22"/>
      <c r="E133" s="22"/>
      <c r="F133" s="22"/>
      <c r="G133" s="24"/>
      <c r="H133" s="19"/>
      <c r="I133" s="22"/>
      <c r="J133" s="22"/>
      <c r="K133" s="19"/>
      <c r="L133" s="18"/>
      <c r="M133" s="18" t="str">
        <f>IFERROR(VLOOKUP(L133,'Zájmové skupiny'!$C$3:$D$27,2,0),"")</f>
        <v/>
      </c>
      <c r="N133" s="18"/>
      <c r="O133" s="1"/>
      <c r="P133" s="1"/>
      <c r="Q133" s="1"/>
      <c r="R133" s="1"/>
      <c r="S133" s="1"/>
      <c r="BN133" s="1"/>
    </row>
    <row r="134" spans="2:66">
      <c r="B134" s="3">
        <v>126</v>
      </c>
      <c r="C134" s="26"/>
      <c r="D134" s="22"/>
      <c r="E134" s="22"/>
      <c r="F134" s="22"/>
      <c r="G134" s="24"/>
      <c r="H134" s="19"/>
      <c r="I134" s="22"/>
      <c r="J134" s="22"/>
      <c r="K134" s="19"/>
      <c r="L134" s="18"/>
      <c r="M134" s="18" t="str">
        <f>IFERROR(VLOOKUP(L134,'Zájmové skupiny'!$C$3:$D$27,2,0),"")</f>
        <v/>
      </c>
      <c r="N134" s="18"/>
      <c r="O134" s="1"/>
      <c r="P134" s="1"/>
      <c r="Q134" s="1"/>
      <c r="R134" s="1"/>
      <c r="S134" s="1"/>
      <c r="BN134" s="1"/>
    </row>
    <row r="135" spans="2:66">
      <c r="B135" s="3">
        <v>127</v>
      </c>
      <c r="C135" s="26"/>
      <c r="D135" s="22"/>
      <c r="E135" s="22"/>
      <c r="F135" s="22"/>
      <c r="G135" s="24"/>
      <c r="H135" s="19"/>
      <c r="I135" s="22"/>
      <c r="J135" s="22"/>
      <c r="K135" s="19"/>
      <c r="L135" s="18"/>
      <c r="M135" s="18" t="str">
        <f>IFERROR(VLOOKUP(L135,'Zájmové skupiny'!$C$3:$D$27,2,0),"")</f>
        <v/>
      </c>
      <c r="N135" s="18"/>
      <c r="O135" s="1"/>
      <c r="P135" s="1"/>
      <c r="Q135" s="1"/>
      <c r="R135" s="1"/>
      <c r="S135" s="1"/>
      <c r="BN135" s="1"/>
    </row>
    <row r="136" spans="2:66">
      <c r="B136" s="3">
        <v>128</v>
      </c>
      <c r="C136" s="26"/>
      <c r="D136" s="22"/>
      <c r="E136" s="22"/>
      <c r="F136" s="22"/>
      <c r="G136" s="24"/>
      <c r="H136" s="19"/>
      <c r="I136" s="22"/>
      <c r="J136" s="22"/>
      <c r="K136" s="19"/>
      <c r="L136" s="18"/>
      <c r="M136" s="18" t="str">
        <f>IFERROR(VLOOKUP(L136,'Zájmové skupiny'!$C$3:$D$27,2,0),"")</f>
        <v/>
      </c>
      <c r="N136" s="18"/>
      <c r="O136" s="1"/>
      <c r="P136" s="1"/>
      <c r="Q136" s="1"/>
      <c r="R136" s="1"/>
      <c r="S136" s="1"/>
      <c r="BN136" s="1"/>
    </row>
    <row r="137" spans="2:66">
      <c r="B137" s="3">
        <v>129</v>
      </c>
      <c r="C137" s="26"/>
      <c r="D137" s="22"/>
      <c r="E137" s="22"/>
      <c r="F137" s="22"/>
      <c r="G137" s="24"/>
      <c r="H137" s="19"/>
      <c r="I137" s="22"/>
      <c r="J137" s="22"/>
      <c r="K137" s="19"/>
      <c r="L137" s="18"/>
      <c r="M137" s="18" t="str">
        <f>IFERROR(VLOOKUP(L137,'Zájmové skupiny'!$C$3:$D$27,2,0),"")</f>
        <v/>
      </c>
      <c r="N137" s="18"/>
      <c r="O137" s="1"/>
      <c r="P137" s="1"/>
      <c r="Q137" s="1"/>
      <c r="R137" s="1"/>
      <c r="S137" s="1"/>
      <c r="BN137" s="1"/>
    </row>
    <row r="138" spans="2:66">
      <c r="B138" s="3">
        <v>130</v>
      </c>
      <c r="C138" s="26"/>
      <c r="D138" s="22"/>
      <c r="E138" s="22"/>
      <c r="F138" s="22"/>
      <c r="G138" s="24"/>
      <c r="H138" s="19"/>
      <c r="I138" s="22"/>
      <c r="J138" s="22"/>
      <c r="K138" s="19"/>
      <c r="L138" s="18"/>
      <c r="M138" s="18" t="str">
        <f>IFERROR(VLOOKUP(L138,'Zájmové skupiny'!$C$3:$D$27,2,0),"")</f>
        <v/>
      </c>
      <c r="N138" s="18"/>
      <c r="O138" s="1"/>
      <c r="P138" s="1"/>
      <c r="Q138" s="1"/>
      <c r="R138" s="1"/>
      <c r="S138" s="1"/>
      <c r="BN138" s="1"/>
    </row>
    <row r="139" spans="2:66">
      <c r="B139" s="3">
        <v>131</v>
      </c>
      <c r="C139" s="26"/>
      <c r="D139" s="22"/>
      <c r="E139" s="22"/>
      <c r="F139" s="22"/>
      <c r="G139" s="24"/>
      <c r="H139" s="19"/>
      <c r="I139" s="22"/>
      <c r="J139" s="22"/>
      <c r="K139" s="19"/>
      <c r="L139" s="18"/>
      <c r="M139" s="18" t="str">
        <f>IFERROR(VLOOKUP(L139,'Zájmové skupiny'!$C$3:$D$27,2,0),"")</f>
        <v/>
      </c>
      <c r="N139" s="18"/>
      <c r="O139" s="1"/>
      <c r="P139" s="1"/>
      <c r="Q139" s="1"/>
      <c r="R139" s="1"/>
      <c r="S139" s="1"/>
      <c r="BN139" s="1"/>
    </row>
    <row r="140" spans="2:66">
      <c r="B140" s="3">
        <v>132</v>
      </c>
      <c r="C140" s="26"/>
      <c r="D140" s="22"/>
      <c r="E140" s="22"/>
      <c r="F140" s="22"/>
      <c r="G140" s="24"/>
      <c r="H140" s="19"/>
      <c r="I140" s="22"/>
      <c r="J140" s="22"/>
      <c r="K140" s="19"/>
      <c r="L140" s="18"/>
      <c r="M140" s="18" t="str">
        <f>IFERROR(VLOOKUP(L140,'Zájmové skupiny'!$C$3:$D$27,2,0),"")</f>
        <v/>
      </c>
      <c r="N140" s="18"/>
      <c r="O140" s="1"/>
      <c r="P140" s="1"/>
      <c r="Q140" s="1"/>
      <c r="R140" s="1"/>
      <c r="S140" s="1"/>
      <c r="BN140" s="1"/>
    </row>
    <row r="141" spans="2:66">
      <c r="B141" s="3">
        <v>133</v>
      </c>
      <c r="C141" s="26"/>
      <c r="D141" s="22"/>
      <c r="E141" s="22"/>
      <c r="F141" s="22"/>
      <c r="G141" s="24"/>
      <c r="H141" s="19"/>
      <c r="I141" s="22"/>
      <c r="J141" s="22"/>
      <c r="K141" s="19"/>
      <c r="L141" s="18"/>
      <c r="M141" s="18" t="str">
        <f>IFERROR(VLOOKUP(L141,'Zájmové skupiny'!$C$3:$D$27,2,0),"")</f>
        <v/>
      </c>
      <c r="N141" s="18"/>
      <c r="O141" s="1"/>
      <c r="P141" s="1"/>
      <c r="Q141" s="1"/>
      <c r="R141" s="1"/>
      <c r="S141" s="1"/>
      <c r="BN141" s="1"/>
    </row>
    <row r="142" spans="2:66">
      <c r="B142" s="3">
        <v>134</v>
      </c>
      <c r="C142" s="26"/>
      <c r="D142" s="22"/>
      <c r="E142" s="22"/>
      <c r="F142" s="22"/>
      <c r="G142" s="24"/>
      <c r="H142" s="19"/>
      <c r="I142" s="22"/>
      <c r="J142" s="22"/>
      <c r="K142" s="19"/>
      <c r="L142" s="18"/>
      <c r="M142" s="18" t="str">
        <f>IFERROR(VLOOKUP(L142,'Zájmové skupiny'!$C$3:$D$27,2,0),"")</f>
        <v/>
      </c>
      <c r="N142" s="18"/>
      <c r="O142" s="1"/>
      <c r="P142" s="1"/>
      <c r="Q142" s="1"/>
      <c r="R142" s="1"/>
      <c r="S142" s="1"/>
      <c r="BN142" s="1"/>
    </row>
    <row r="143" spans="2:66">
      <c r="B143" s="3">
        <v>135</v>
      </c>
      <c r="C143" s="26"/>
      <c r="D143" s="22"/>
      <c r="E143" s="22"/>
      <c r="F143" s="22"/>
      <c r="G143" s="24"/>
      <c r="H143" s="19"/>
      <c r="I143" s="22"/>
      <c r="J143" s="22"/>
      <c r="K143" s="19"/>
      <c r="L143" s="18"/>
      <c r="M143" s="18" t="str">
        <f>IFERROR(VLOOKUP(L143,'Zájmové skupiny'!$C$3:$D$27,2,0),"")</f>
        <v/>
      </c>
      <c r="N143" s="18"/>
      <c r="O143" s="1"/>
      <c r="P143" s="1"/>
      <c r="Q143" s="1"/>
      <c r="R143" s="1"/>
      <c r="S143" s="1"/>
      <c r="BN143" s="1"/>
    </row>
    <row r="144" spans="2:66">
      <c r="B144" s="3">
        <v>136</v>
      </c>
      <c r="C144" s="26"/>
      <c r="D144" s="22"/>
      <c r="E144" s="22"/>
      <c r="F144" s="22"/>
      <c r="G144" s="24"/>
      <c r="H144" s="19"/>
      <c r="I144" s="22"/>
      <c r="J144" s="22"/>
      <c r="K144" s="19"/>
      <c r="L144" s="18"/>
      <c r="M144" s="18" t="str">
        <f>IFERROR(VLOOKUP(L144,'Zájmové skupiny'!$C$3:$D$27,2,0),"")</f>
        <v/>
      </c>
      <c r="N144" s="18"/>
      <c r="O144" s="1"/>
      <c r="P144" s="1"/>
      <c r="Q144" s="1"/>
      <c r="R144" s="1"/>
      <c r="S144" s="1"/>
      <c r="BN144" s="1"/>
    </row>
    <row r="145" spans="2:66">
      <c r="B145" s="3">
        <v>137</v>
      </c>
      <c r="C145" s="26"/>
      <c r="D145" s="22"/>
      <c r="E145" s="22"/>
      <c r="F145" s="22"/>
      <c r="G145" s="24"/>
      <c r="H145" s="19"/>
      <c r="I145" s="22"/>
      <c r="J145" s="22"/>
      <c r="K145" s="19"/>
      <c r="L145" s="18"/>
      <c r="M145" s="18" t="str">
        <f>IFERROR(VLOOKUP(L145,'Zájmové skupiny'!$C$3:$D$27,2,0),"")</f>
        <v/>
      </c>
      <c r="N145" s="18"/>
      <c r="O145" s="1"/>
      <c r="P145" s="1"/>
      <c r="Q145" s="1"/>
      <c r="R145" s="1"/>
      <c r="S145" s="1"/>
      <c r="BN145" s="1"/>
    </row>
    <row r="146" spans="2:66">
      <c r="B146" s="3">
        <v>138</v>
      </c>
      <c r="C146" s="26"/>
      <c r="D146" s="22"/>
      <c r="E146" s="22"/>
      <c r="F146" s="22"/>
      <c r="G146" s="24"/>
      <c r="H146" s="19"/>
      <c r="I146" s="22"/>
      <c r="J146" s="22"/>
      <c r="K146" s="19"/>
      <c r="L146" s="18"/>
      <c r="M146" s="18" t="str">
        <f>IFERROR(VLOOKUP(L146,'Zájmové skupiny'!$C$3:$D$27,2,0),"")</f>
        <v/>
      </c>
      <c r="N146" s="18"/>
      <c r="O146" s="1"/>
      <c r="P146" s="1"/>
      <c r="Q146" s="1"/>
      <c r="R146" s="1"/>
      <c r="S146" s="1"/>
      <c r="BN146" s="1"/>
    </row>
    <row r="147" spans="2:66">
      <c r="B147" s="3">
        <v>139</v>
      </c>
      <c r="C147" s="26"/>
      <c r="D147" s="22"/>
      <c r="E147" s="22"/>
      <c r="F147" s="22"/>
      <c r="G147" s="24"/>
      <c r="H147" s="19"/>
      <c r="I147" s="22"/>
      <c r="J147" s="22"/>
      <c r="K147" s="19"/>
      <c r="L147" s="18"/>
      <c r="M147" s="18" t="str">
        <f>IFERROR(VLOOKUP(L147,'Zájmové skupiny'!$C$3:$D$27,2,0),"")</f>
        <v/>
      </c>
      <c r="N147" s="18"/>
      <c r="O147" s="1"/>
      <c r="P147" s="1"/>
      <c r="Q147" s="1"/>
      <c r="R147" s="1"/>
      <c r="S147" s="1"/>
      <c r="BN147" s="1"/>
    </row>
    <row r="148" spans="2:66">
      <c r="B148" s="3">
        <v>140</v>
      </c>
      <c r="C148" s="26"/>
      <c r="D148" s="22"/>
      <c r="E148" s="22"/>
      <c r="F148" s="22"/>
      <c r="G148" s="24"/>
      <c r="H148" s="19"/>
      <c r="I148" s="22"/>
      <c r="J148" s="22"/>
      <c r="K148" s="19"/>
      <c r="L148" s="18"/>
      <c r="M148" s="18" t="str">
        <f>IFERROR(VLOOKUP(L148,'Zájmové skupiny'!$C$3:$D$27,2,0),"")</f>
        <v/>
      </c>
      <c r="N148" s="18"/>
      <c r="O148" s="1"/>
      <c r="P148" s="1"/>
      <c r="Q148" s="1"/>
      <c r="R148" s="1"/>
      <c r="S148" s="1"/>
      <c r="BN148" s="1"/>
    </row>
    <row r="149" spans="2:66">
      <c r="B149" s="3">
        <v>141</v>
      </c>
      <c r="C149" s="26"/>
      <c r="D149" s="22"/>
      <c r="E149" s="22"/>
      <c r="F149" s="22"/>
      <c r="G149" s="24"/>
      <c r="H149" s="19"/>
      <c r="I149" s="22"/>
      <c r="J149" s="22"/>
      <c r="K149" s="19"/>
      <c r="L149" s="18"/>
      <c r="M149" s="18" t="str">
        <f>IFERROR(VLOOKUP(L149,'Zájmové skupiny'!$C$3:$D$27,2,0),"")</f>
        <v/>
      </c>
      <c r="N149" s="18"/>
      <c r="O149" s="1"/>
      <c r="P149" s="1"/>
      <c r="Q149" s="1"/>
      <c r="R149" s="1"/>
      <c r="S149" s="1"/>
      <c r="BN149" s="1"/>
    </row>
    <row r="150" spans="2:66">
      <c r="B150" s="3">
        <v>142</v>
      </c>
      <c r="C150" s="26"/>
      <c r="D150" s="22"/>
      <c r="E150" s="22"/>
      <c r="F150" s="22"/>
      <c r="G150" s="24"/>
      <c r="H150" s="19"/>
      <c r="I150" s="22"/>
      <c r="J150" s="22"/>
      <c r="K150" s="19"/>
      <c r="L150" s="18"/>
      <c r="M150" s="18" t="str">
        <f>IFERROR(VLOOKUP(L150,'Zájmové skupiny'!$C$3:$D$27,2,0),"")</f>
        <v/>
      </c>
      <c r="N150" s="18"/>
      <c r="O150" s="1"/>
      <c r="P150" s="1"/>
      <c r="Q150" s="1"/>
      <c r="R150" s="1"/>
      <c r="S150" s="1"/>
      <c r="BN150" s="1"/>
    </row>
    <row r="151" spans="2:66">
      <c r="B151" s="3">
        <v>143</v>
      </c>
      <c r="C151" s="26"/>
      <c r="D151" s="22"/>
      <c r="E151" s="22"/>
      <c r="F151" s="22"/>
      <c r="G151" s="24"/>
      <c r="H151" s="19"/>
      <c r="I151" s="22"/>
      <c r="J151" s="22"/>
      <c r="K151" s="19"/>
      <c r="L151" s="18"/>
      <c r="M151" s="18" t="str">
        <f>IFERROR(VLOOKUP(L151,'Zájmové skupiny'!$C$3:$D$27,2,0),"")</f>
        <v/>
      </c>
      <c r="N151" s="18"/>
      <c r="O151" s="1"/>
      <c r="P151" s="1"/>
      <c r="Q151" s="1"/>
      <c r="R151" s="1"/>
      <c r="S151" s="1"/>
      <c r="BN151" s="1"/>
    </row>
    <row r="152" spans="2:66">
      <c r="B152" s="3">
        <v>144</v>
      </c>
      <c r="C152" s="26"/>
      <c r="D152" s="22"/>
      <c r="E152" s="22"/>
      <c r="F152" s="22"/>
      <c r="G152" s="24"/>
      <c r="H152" s="19"/>
      <c r="I152" s="22"/>
      <c r="J152" s="22"/>
      <c r="K152" s="19"/>
      <c r="L152" s="18"/>
      <c r="M152" s="18" t="str">
        <f>IFERROR(VLOOKUP(L152,'Zájmové skupiny'!$C$3:$D$27,2,0),"")</f>
        <v/>
      </c>
      <c r="N152" s="18"/>
      <c r="O152" s="1"/>
      <c r="P152" s="1"/>
      <c r="Q152" s="1"/>
      <c r="R152" s="1"/>
      <c r="S152" s="1"/>
      <c r="BN152" s="1"/>
    </row>
    <row r="153" spans="2:66">
      <c r="B153" s="3">
        <v>145</v>
      </c>
      <c r="C153" s="26"/>
      <c r="D153" s="22"/>
      <c r="E153" s="22"/>
      <c r="F153" s="22"/>
      <c r="G153" s="24"/>
      <c r="H153" s="19"/>
      <c r="I153" s="22"/>
      <c r="J153" s="22"/>
      <c r="K153" s="19"/>
      <c r="L153" s="18"/>
      <c r="M153" s="18" t="str">
        <f>IFERROR(VLOOKUP(L153,'Zájmové skupiny'!$C$3:$D$27,2,0),"")</f>
        <v/>
      </c>
      <c r="N153" s="18"/>
      <c r="O153" s="1"/>
      <c r="P153" s="1"/>
      <c r="Q153" s="1"/>
      <c r="R153" s="1"/>
      <c r="S153" s="1"/>
      <c r="BN153" s="1"/>
    </row>
    <row r="154" spans="2:66">
      <c r="B154" s="3">
        <v>146</v>
      </c>
      <c r="C154" s="26"/>
      <c r="D154" s="22"/>
      <c r="E154" s="22"/>
      <c r="F154" s="22"/>
      <c r="G154" s="24"/>
      <c r="H154" s="19"/>
      <c r="I154" s="22"/>
      <c r="J154" s="22"/>
      <c r="K154" s="19"/>
      <c r="L154" s="18"/>
      <c r="M154" s="18" t="str">
        <f>IFERROR(VLOOKUP(L154,'Zájmové skupiny'!$C$3:$D$27,2,0),"")</f>
        <v/>
      </c>
      <c r="N154" s="18"/>
      <c r="O154" s="1"/>
      <c r="P154" s="1"/>
      <c r="Q154" s="1"/>
      <c r="R154" s="1"/>
      <c r="S154" s="1"/>
      <c r="BN154" s="1"/>
    </row>
    <row r="155" spans="2:66">
      <c r="B155" s="3">
        <v>147</v>
      </c>
      <c r="C155" s="26"/>
      <c r="D155" s="22"/>
      <c r="E155" s="22"/>
      <c r="F155" s="22"/>
      <c r="G155" s="24"/>
      <c r="H155" s="19"/>
      <c r="I155" s="22"/>
      <c r="J155" s="22"/>
      <c r="K155" s="19"/>
      <c r="L155" s="18"/>
      <c r="M155" s="18" t="str">
        <f>IFERROR(VLOOKUP(L155,'Zájmové skupiny'!$C$3:$D$27,2,0),"")</f>
        <v/>
      </c>
      <c r="N155" s="18"/>
      <c r="O155" s="1"/>
      <c r="P155" s="1"/>
      <c r="Q155" s="1"/>
      <c r="R155" s="1"/>
      <c r="S155" s="1"/>
      <c r="BN155" s="1"/>
    </row>
    <row r="156" spans="2:66">
      <c r="B156" s="3">
        <v>148</v>
      </c>
      <c r="C156" s="26"/>
      <c r="D156" s="22"/>
      <c r="E156" s="22"/>
      <c r="F156" s="22"/>
      <c r="G156" s="24"/>
      <c r="H156" s="19"/>
      <c r="I156" s="22"/>
      <c r="J156" s="22"/>
      <c r="K156" s="19"/>
      <c r="L156" s="18"/>
      <c r="M156" s="18" t="str">
        <f>IFERROR(VLOOKUP(L156,'Zájmové skupiny'!$C$3:$D$27,2,0),"")</f>
        <v/>
      </c>
      <c r="N156" s="18"/>
      <c r="O156" s="1"/>
      <c r="P156" s="1"/>
      <c r="Q156" s="1"/>
      <c r="R156" s="1"/>
      <c r="S156" s="1"/>
      <c r="BN156" s="1"/>
    </row>
    <row r="157" spans="2:66">
      <c r="B157" s="3">
        <v>149</v>
      </c>
      <c r="C157" s="26"/>
      <c r="D157" s="22"/>
      <c r="E157" s="22"/>
      <c r="F157" s="22"/>
      <c r="G157" s="24"/>
      <c r="H157" s="19"/>
      <c r="I157" s="22"/>
      <c r="J157" s="22"/>
      <c r="K157" s="19"/>
      <c r="L157" s="18"/>
      <c r="M157" s="18" t="str">
        <f>IFERROR(VLOOKUP(L157,'Zájmové skupiny'!$C$3:$D$27,2,0),"")</f>
        <v/>
      </c>
      <c r="N157" s="18"/>
      <c r="O157" s="1"/>
      <c r="P157" s="1"/>
      <c r="Q157" s="1"/>
      <c r="R157" s="1"/>
      <c r="S157" s="1"/>
      <c r="BN157" s="1"/>
    </row>
    <row r="158" spans="2:66">
      <c r="B158" s="3">
        <v>150</v>
      </c>
      <c r="C158" s="26"/>
      <c r="D158" s="22"/>
      <c r="E158" s="22"/>
      <c r="F158" s="22"/>
      <c r="G158" s="24"/>
      <c r="H158" s="19"/>
      <c r="I158" s="22"/>
      <c r="J158" s="22"/>
      <c r="K158" s="19"/>
      <c r="L158" s="18"/>
      <c r="M158" s="18" t="str">
        <f>IFERROR(VLOOKUP(L158,'Zájmové skupiny'!$C$3:$D$27,2,0),"")</f>
        <v/>
      </c>
      <c r="N158" s="18"/>
      <c r="O158" s="1"/>
      <c r="P158" s="1"/>
      <c r="Q158" s="1"/>
      <c r="R158" s="1"/>
      <c r="S158" s="1"/>
      <c r="BN158" s="1"/>
    </row>
    <row r="159" spans="2:66">
      <c r="B159" s="3">
        <v>151</v>
      </c>
      <c r="C159" s="26"/>
      <c r="D159" s="22"/>
      <c r="E159" s="22"/>
      <c r="F159" s="22"/>
      <c r="G159" s="24"/>
      <c r="H159" s="19"/>
      <c r="I159" s="22"/>
      <c r="J159" s="22"/>
      <c r="K159" s="19"/>
      <c r="L159" s="18"/>
      <c r="M159" s="18" t="str">
        <f>IFERROR(VLOOKUP(L159,'Zájmové skupiny'!$C$3:$D$27,2,0),"")</f>
        <v/>
      </c>
      <c r="N159" s="18"/>
      <c r="O159" s="1"/>
      <c r="P159" s="1"/>
      <c r="Q159" s="1"/>
      <c r="R159" s="1"/>
      <c r="S159" s="1"/>
      <c r="BN159" s="1"/>
    </row>
    <row r="160" spans="2:66">
      <c r="B160" s="3">
        <v>152</v>
      </c>
      <c r="C160" s="26"/>
      <c r="D160" s="22"/>
      <c r="E160" s="22"/>
      <c r="F160" s="22"/>
      <c r="G160" s="24"/>
      <c r="H160" s="19"/>
      <c r="I160" s="22"/>
      <c r="J160" s="22"/>
      <c r="K160" s="19"/>
      <c r="L160" s="18"/>
      <c r="M160" s="18" t="str">
        <f>IFERROR(VLOOKUP(L160,'Zájmové skupiny'!$C$3:$D$27,2,0),"")</f>
        <v/>
      </c>
      <c r="N160" s="18"/>
      <c r="O160" s="1"/>
      <c r="P160" s="1"/>
      <c r="Q160" s="1"/>
      <c r="R160" s="1"/>
      <c r="S160" s="1"/>
      <c r="BN160" s="1"/>
    </row>
    <row r="161" spans="2:66">
      <c r="B161" s="3">
        <v>153</v>
      </c>
      <c r="C161" s="26"/>
      <c r="D161" s="22"/>
      <c r="E161" s="22"/>
      <c r="F161" s="22"/>
      <c r="G161" s="24"/>
      <c r="H161" s="19"/>
      <c r="I161" s="22"/>
      <c r="J161" s="22"/>
      <c r="K161" s="19"/>
      <c r="L161" s="18"/>
      <c r="M161" s="18" t="str">
        <f>IFERROR(VLOOKUP(L161,'Zájmové skupiny'!$C$3:$D$27,2,0),"")</f>
        <v/>
      </c>
      <c r="N161" s="18"/>
      <c r="O161" s="1"/>
      <c r="P161" s="1"/>
      <c r="Q161" s="1"/>
      <c r="R161" s="1"/>
      <c r="S161" s="1"/>
      <c r="BN161" s="1"/>
    </row>
    <row r="162" spans="2:66">
      <c r="B162" s="3">
        <v>154</v>
      </c>
      <c r="C162" s="26"/>
      <c r="D162" s="22"/>
      <c r="E162" s="22"/>
      <c r="F162" s="22"/>
      <c r="G162" s="24"/>
      <c r="H162" s="19"/>
      <c r="I162" s="22"/>
      <c r="J162" s="22"/>
      <c r="K162" s="19"/>
      <c r="L162" s="18"/>
      <c r="M162" s="18" t="str">
        <f>IFERROR(VLOOKUP(L162,'Zájmové skupiny'!$C$3:$D$27,2,0),"")</f>
        <v/>
      </c>
      <c r="N162" s="18"/>
      <c r="O162" s="1"/>
      <c r="P162" s="1"/>
      <c r="Q162" s="1"/>
      <c r="R162" s="1"/>
      <c r="S162" s="1"/>
      <c r="BN162" s="1"/>
    </row>
    <row r="163" spans="2:66">
      <c r="B163" s="3">
        <v>155</v>
      </c>
      <c r="C163" s="26"/>
      <c r="D163" s="22"/>
      <c r="E163" s="22"/>
      <c r="F163" s="22"/>
      <c r="G163" s="24"/>
      <c r="H163" s="19"/>
      <c r="I163" s="22"/>
      <c r="J163" s="22"/>
      <c r="K163" s="19"/>
      <c r="L163" s="18"/>
      <c r="M163" s="18" t="str">
        <f>IFERROR(VLOOKUP(L163,'Zájmové skupiny'!$C$3:$D$27,2,0),"")</f>
        <v/>
      </c>
      <c r="N163" s="18"/>
      <c r="O163" s="1"/>
      <c r="P163" s="1"/>
      <c r="Q163" s="1"/>
      <c r="R163" s="1"/>
      <c r="S163" s="1"/>
      <c r="BN163" s="1"/>
    </row>
    <row r="164" spans="2:66">
      <c r="B164" s="3">
        <v>156</v>
      </c>
      <c r="C164" s="26"/>
      <c r="D164" s="22"/>
      <c r="E164" s="22"/>
      <c r="F164" s="22"/>
      <c r="G164" s="24"/>
      <c r="H164" s="19"/>
      <c r="I164" s="22"/>
      <c r="J164" s="22"/>
      <c r="K164" s="19"/>
      <c r="L164" s="18"/>
      <c r="M164" s="18" t="str">
        <f>IFERROR(VLOOKUP(L164,'Zájmové skupiny'!$C$3:$D$27,2,0),"")</f>
        <v/>
      </c>
      <c r="N164" s="18"/>
      <c r="O164" s="1"/>
      <c r="P164" s="1"/>
      <c r="Q164" s="1"/>
      <c r="R164" s="1"/>
      <c r="S164" s="1"/>
      <c r="BN164" s="1"/>
    </row>
    <row r="165" spans="2:66">
      <c r="B165" s="3">
        <v>157</v>
      </c>
      <c r="C165" s="26"/>
      <c r="D165" s="22"/>
      <c r="E165" s="22"/>
      <c r="F165" s="22"/>
      <c r="G165" s="24"/>
      <c r="H165" s="19"/>
      <c r="I165" s="22"/>
      <c r="J165" s="22"/>
      <c r="K165" s="19"/>
      <c r="L165" s="18"/>
      <c r="M165" s="18" t="str">
        <f>IFERROR(VLOOKUP(L165,'Zájmové skupiny'!$C$3:$D$27,2,0),"")</f>
        <v/>
      </c>
      <c r="N165" s="18"/>
      <c r="O165" s="1"/>
      <c r="P165" s="1"/>
      <c r="Q165" s="1"/>
      <c r="R165" s="1"/>
      <c r="S165" s="1"/>
      <c r="BN165" s="1"/>
    </row>
    <row r="166" spans="2:66">
      <c r="B166" s="3">
        <v>158</v>
      </c>
      <c r="C166" s="26"/>
      <c r="D166" s="22"/>
      <c r="E166" s="22"/>
      <c r="F166" s="22"/>
      <c r="G166" s="24"/>
      <c r="H166" s="19"/>
      <c r="I166" s="22"/>
      <c r="J166" s="22"/>
      <c r="K166" s="19"/>
      <c r="L166" s="18"/>
      <c r="M166" s="18" t="str">
        <f>IFERROR(VLOOKUP(L166,'Zájmové skupiny'!$C$3:$D$27,2,0),"")</f>
        <v/>
      </c>
      <c r="N166" s="18"/>
      <c r="O166" s="1"/>
      <c r="P166" s="1"/>
      <c r="Q166" s="1"/>
      <c r="R166" s="1"/>
      <c r="S166" s="1"/>
      <c r="BN166" s="1"/>
    </row>
    <row r="167" spans="2:66">
      <c r="B167" s="3">
        <v>159</v>
      </c>
      <c r="C167" s="26"/>
      <c r="D167" s="22"/>
      <c r="E167" s="22"/>
      <c r="F167" s="22"/>
      <c r="G167" s="24"/>
      <c r="H167" s="19"/>
      <c r="I167" s="22"/>
      <c r="J167" s="22"/>
      <c r="K167" s="19"/>
      <c r="L167" s="18"/>
      <c r="M167" s="18" t="str">
        <f>IFERROR(VLOOKUP(L167,'Zájmové skupiny'!$C$3:$D$27,2,0),"")</f>
        <v/>
      </c>
      <c r="N167" s="18"/>
      <c r="O167" s="1"/>
      <c r="P167" s="1"/>
      <c r="Q167" s="1"/>
      <c r="R167" s="1"/>
      <c r="S167" s="1"/>
      <c r="BN167" s="1"/>
    </row>
    <row r="168" spans="2:66">
      <c r="B168" s="3">
        <v>160</v>
      </c>
      <c r="C168" s="26"/>
      <c r="D168" s="22"/>
      <c r="E168" s="22"/>
      <c r="F168" s="22"/>
      <c r="G168" s="24"/>
      <c r="H168" s="19"/>
      <c r="I168" s="22"/>
      <c r="J168" s="22"/>
      <c r="K168" s="19"/>
      <c r="L168" s="18"/>
      <c r="M168" s="18" t="str">
        <f>IFERROR(VLOOKUP(L168,'Zájmové skupiny'!$C$3:$D$27,2,0),"")</f>
        <v/>
      </c>
      <c r="N168" s="18"/>
      <c r="O168" s="1"/>
      <c r="P168" s="1"/>
      <c r="Q168" s="1"/>
      <c r="R168" s="1"/>
      <c r="S168" s="1"/>
      <c r="BN168" s="1"/>
    </row>
    <row r="169" spans="2:66">
      <c r="B169" s="3">
        <v>161</v>
      </c>
      <c r="C169" s="26"/>
      <c r="D169" s="22"/>
      <c r="E169" s="22"/>
      <c r="F169" s="22"/>
      <c r="G169" s="24"/>
      <c r="H169" s="19"/>
      <c r="I169" s="22"/>
      <c r="J169" s="22"/>
      <c r="K169" s="19"/>
      <c r="L169" s="18"/>
      <c r="M169" s="18" t="str">
        <f>IFERROR(VLOOKUP(L169,'Zájmové skupiny'!$C$3:$D$27,2,0),"")</f>
        <v/>
      </c>
      <c r="N169" s="18"/>
      <c r="O169" s="1"/>
      <c r="P169" s="1"/>
      <c r="Q169" s="1"/>
      <c r="R169" s="1"/>
      <c r="S169" s="1"/>
      <c r="BN169" s="1"/>
    </row>
    <row r="170" spans="2:66">
      <c r="B170" s="3">
        <v>162</v>
      </c>
      <c r="C170" s="26"/>
      <c r="D170" s="22"/>
      <c r="E170" s="22"/>
      <c r="F170" s="22"/>
      <c r="G170" s="24"/>
      <c r="H170" s="19"/>
      <c r="I170" s="22"/>
      <c r="J170" s="22"/>
      <c r="K170" s="19"/>
      <c r="L170" s="18"/>
      <c r="M170" s="18" t="str">
        <f>IFERROR(VLOOKUP(L170,'Zájmové skupiny'!$C$3:$D$27,2,0),"")</f>
        <v/>
      </c>
      <c r="N170" s="18"/>
      <c r="O170" s="1"/>
      <c r="P170" s="1"/>
      <c r="Q170" s="1"/>
      <c r="R170" s="1"/>
      <c r="S170" s="1"/>
      <c r="BN170" s="1"/>
    </row>
    <row r="171" spans="2:66">
      <c r="B171" s="3">
        <v>163</v>
      </c>
      <c r="C171" s="26"/>
      <c r="D171" s="22"/>
      <c r="E171" s="22"/>
      <c r="F171" s="22"/>
      <c r="G171" s="24"/>
      <c r="H171" s="19"/>
      <c r="I171" s="22"/>
      <c r="J171" s="22"/>
      <c r="K171" s="19"/>
      <c r="L171" s="18"/>
      <c r="M171" s="18" t="str">
        <f>IFERROR(VLOOKUP(L171,'Zájmové skupiny'!$C$3:$D$27,2,0),"")</f>
        <v/>
      </c>
      <c r="N171" s="18"/>
      <c r="O171" s="1"/>
      <c r="P171" s="1"/>
      <c r="Q171" s="1"/>
      <c r="R171" s="1"/>
      <c r="S171" s="1"/>
      <c r="BN171" s="1"/>
    </row>
    <row r="172" spans="2:66">
      <c r="B172" s="3">
        <v>164</v>
      </c>
      <c r="C172" s="26"/>
      <c r="D172" s="22"/>
      <c r="E172" s="22"/>
      <c r="F172" s="22"/>
      <c r="G172" s="24"/>
      <c r="H172" s="19"/>
      <c r="I172" s="22"/>
      <c r="J172" s="22"/>
      <c r="K172" s="19"/>
      <c r="L172" s="18"/>
      <c r="M172" s="18" t="str">
        <f>IFERROR(VLOOKUP(L172,'Zájmové skupiny'!$C$3:$D$27,2,0),"")</f>
        <v/>
      </c>
      <c r="N172" s="18"/>
      <c r="O172" s="1"/>
      <c r="P172" s="1"/>
      <c r="Q172" s="1"/>
      <c r="R172" s="1"/>
      <c r="S172" s="1"/>
      <c r="BN172" s="1"/>
    </row>
    <row r="173" spans="2:66">
      <c r="B173" s="3">
        <v>165</v>
      </c>
      <c r="C173" s="26"/>
      <c r="D173" s="22"/>
      <c r="E173" s="22"/>
      <c r="F173" s="22"/>
      <c r="G173" s="24"/>
      <c r="H173" s="19"/>
      <c r="I173" s="22"/>
      <c r="J173" s="22"/>
      <c r="K173" s="19"/>
      <c r="L173" s="18"/>
      <c r="M173" s="18" t="str">
        <f>IFERROR(VLOOKUP(L173,'Zájmové skupiny'!$C$3:$D$27,2,0),"")</f>
        <v/>
      </c>
      <c r="N173" s="18"/>
      <c r="O173" s="1"/>
      <c r="P173" s="1"/>
      <c r="Q173" s="1"/>
      <c r="R173" s="1"/>
      <c r="S173" s="1"/>
      <c r="BN173" s="1"/>
    </row>
    <row r="174" spans="2:66">
      <c r="B174" s="3">
        <v>166</v>
      </c>
      <c r="C174" s="26"/>
      <c r="D174" s="22"/>
      <c r="E174" s="22"/>
      <c r="F174" s="22"/>
      <c r="G174" s="24"/>
      <c r="H174" s="19"/>
      <c r="I174" s="22"/>
      <c r="J174" s="22"/>
      <c r="K174" s="19"/>
      <c r="L174" s="18"/>
      <c r="M174" s="18" t="str">
        <f>IFERROR(VLOOKUP(L174,'Zájmové skupiny'!$C$3:$D$27,2,0),"")</f>
        <v/>
      </c>
      <c r="N174" s="18"/>
      <c r="O174" s="1"/>
      <c r="P174" s="1"/>
      <c r="Q174" s="1"/>
      <c r="R174" s="1"/>
      <c r="S174" s="1"/>
      <c r="BN174" s="1"/>
    </row>
    <row r="175" spans="2:66">
      <c r="B175" s="3">
        <v>167</v>
      </c>
      <c r="C175" s="26"/>
      <c r="D175" s="22"/>
      <c r="E175" s="22"/>
      <c r="F175" s="22"/>
      <c r="G175" s="24"/>
      <c r="H175" s="19"/>
      <c r="I175" s="22"/>
      <c r="J175" s="22"/>
      <c r="K175" s="19"/>
      <c r="L175" s="18"/>
      <c r="M175" s="18" t="str">
        <f>IFERROR(VLOOKUP(L175,'Zájmové skupiny'!$C$3:$D$27,2,0),"")</f>
        <v/>
      </c>
      <c r="N175" s="18"/>
      <c r="O175" s="1"/>
      <c r="P175" s="1"/>
      <c r="Q175" s="1"/>
      <c r="R175" s="1"/>
      <c r="S175" s="1"/>
      <c r="BN175" s="1"/>
    </row>
    <row r="176" spans="2:66">
      <c r="B176" s="3">
        <v>168</v>
      </c>
      <c r="C176" s="26"/>
      <c r="D176" s="22"/>
      <c r="E176" s="22"/>
      <c r="F176" s="22"/>
      <c r="G176" s="24"/>
      <c r="H176" s="19"/>
      <c r="I176" s="22"/>
      <c r="J176" s="22"/>
      <c r="K176" s="19"/>
      <c r="L176" s="18"/>
      <c r="M176" s="18" t="str">
        <f>IFERROR(VLOOKUP(L176,'Zájmové skupiny'!$C$3:$D$27,2,0),"")</f>
        <v/>
      </c>
      <c r="N176" s="18"/>
      <c r="O176" s="1"/>
      <c r="P176" s="1"/>
      <c r="Q176" s="1"/>
      <c r="R176" s="1"/>
      <c r="S176" s="1"/>
      <c r="BN176" s="1"/>
    </row>
    <row r="177" spans="2:66">
      <c r="B177" s="3">
        <v>169</v>
      </c>
      <c r="C177" s="26"/>
      <c r="D177" s="22"/>
      <c r="E177" s="22"/>
      <c r="F177" s="22"/>
      <c r="G177" s="24"/>
      <c r="H177" s="19"/>
      <c r="I177" s="22"/>
      <c r="J177" s="22"/>
      <c r="K177" s="19"/>
      <c r="L177" s="18"/>
      <c r="M177" s="18" t="str">
        <f>IFERROR(VLOOKUP(L177,'Zájmové skupiny'!$C$3:$D$27,2,0),"")</f>
        <v/>
      </c>
      <c r="N177" s="18"/>
      <c r="O177" s="1"/>
      <c r="P177" s="1"/>
      <c r="Q177" s="1"/>
      <c r="R177" s="1"/>
      <c r="S177" s="1"/>
      <c r="BN177" s="1"/>
    </row>
    <row r="178" spans="2:66">
      <c r="B178" s="3">
        <v>170</v>
      </c>
      <c r="C178" s="26"/>
      <c r="D178" s="22"/>
      <c r="E178" s="22"/>
      <c r="F178" s="22"/>
      <c r="G178" s="24"/>
      <c r="H178" s="19"/>
      <c r="I178" s="22"/>
      <c r="J178" s="22"/>
      <c r="K178" s="19"/>
      <c r="L178" s="18"/>
      <c r="M178" s="18" t="str">
        <f>IFERROR(VLOOKUP(L178,'Zájmové skupiny'!$C$3:$D$27,2,0),"")</f>
        <v/>
      </c>
      <c r="N178" s="18"/>
      <c r="O178" s="1"/>
      <c r="P178" s="1"/>
      <c r="Q178" s="1"/>
      <c r="R178" s="1"/>
      <c r="S178" s="1"/>
      <c r="BN178" s="1"/>
    </row>
    <row r="179" spans="2:66">
      <c r="B179" s="3">
        <v>171</v>
      </c>
      <c r="C179" s="26"/>
      <c r="D179" s="22"/>
      <c r="E179" s="22"/>
      <c r="F179" s="22"/>
      <c r="G179" s="24"/>
      <c r="H179" s="19"/>
      <c r="I179" s="22"/>
      <c r="J179" s="22"/>
      <c r="K179" s="19"/>
      <c r="L179" s="18"/>
      <c r="M179" s="18" t="str">
        <f>IFERROR(VLOOKUP(L179,'Zájmové skupiny'!$C$3:$D$27,2,0),"")</f>
        <v/>
      </c>
      <c r="N179" s="18"/>
      <c r="O179" s="1"/>
      <c r="P179" s="1"/>
      <c r="Q179" s="1"/>
      <c r="R179" s="1"/>
      <c r="S179" s="1"/>
      <c r="BN179" s="1"/>
    </row>
    <row r="180" spans="2:66">
      <c r="B180" s="3">
        <v>172</v>
      </c>
      <c r="C180" s="26"/>
      <c r="D180" s="22"/>
      <c r="E180" s="22"/>
      <c r="F180" s="22"/>
      <c r="G180" s="24"/>
      <c r="H180" s="19"/>
      <c r="I180" s="22"/>
      <c r="J180" s="22"/>
      <c r="K180" s="19"/>
      <c r="L180" s="18"/>
      <c r="M180" s="18" t="str">
        <f>IFERROR(VLOOKUP(L180,'Zájmové skupiny'!$C$3:$D$27,2,0),"")</f>
        <v/>
      </c>
      <c r="N180" s="18"/>
      <c r="O180" s="1"/>
      <c r="P180" s="1"/>
      <c r="Q180" s="1"/>
      <c r="R180" s="1"/>
      <c r="S180" s="1"/>
      <c r="BN180" s="1"/>
    </row>
    <row r="181" spans="2:66">
      <c r="B181" s="3">
        <v>173</v>
      </c>
      <c r="C181" s="26"/>
      <c r="D181" s="22"/>
      <c r="E181" s="22"/>
      <c r="F181" s="22"/>
      <c r="G181" s="24"/>
      <c r="H181" s="19"/>
      <c r="I181" s="22"/>
      <c r="J181" s="22"/>
      <c r="K181" s="19"/>
      <c r="L181" s="18"/>
      <c r="M181" s="18" t="str">
        <f>IFERROR(VLOOKUP(L181,'Zájmové skupiny'!$C$3:$D$27,2,0),"")</f>
        <v/>
      </c>
      <c r="N181" s="18"/>
      <c r="O181" s="1"/>
      <c r="P181" s="1"/>
      <c r="Q181" s="1"/>
      <c r="R181" s="1"/>
      <c r="S181" s="1"/>
      <c r="BN181" s="1"/>
    </row>
    <row r="182" spans="2:66">
      <c r="B182" s="3">
        <v>174</v>
      </c>
      <c r="C182" s="26"/>
      <c r="D182" s="22"/>
      <c r="E182" s="22"/>
      <c r="F182" s="22"/>
      <c r="G182" s="24"/>
      <c r="H182" s="19"/>
      <c r="I182" s="22"/>
      <c r="J182" s="22"/>
      <c r="K182" s="19"/>
      <c r="L182" s="18"/>
      <c r="M182" s="18" t="str">
        <f>IFERROR(VLOOKUP(L182,'Zájmové skupiny'!$C$3:$D$27,2,0),"")</f>
        <v/>
      </c>
      <c r="N182" s="18"/>
      <c r="O182" s="1"/>
      <c r="P182" s="1"/>
      <c r="Q182" s="1"/>
      <c r="R182" s="1"/>
      <c r="S182" s="1"/>
      <c r="BN182" s="1"/>
    </row>
    <row r="183" spans="2:66">
      <c r="B183" s="3">
        <v>175</v>
      </c>
      <c r="C183" s="26"/>
      <c r="D183" s="22"/>
      <c r="E183" s="22"/>
      <c r="F183" s="22"/>
      <c r="G183" s="24"/>
      <c r="H183" s="19"/>
      <c r="I183" s="22"/>
      <c r="J183" s="22"/>
      <c r="K183" s="19"/>
      <c r="L183" s="18"/>
      <c r="M183" s="18" t="str">
        <f>IFERROR(VLOOKUP(L183,'Zájmové skupiny'!$C$3:$D$27,2,0),"")</f>
        <v/>
      </c>
      <c r="N183" s="18"/>
      <c r="O183" s="1"/>
      <c r="P183" s="1"/>
      <c r="Q183" s="1"/>
      <c r="R183" s="1"/>
      <c r="S183" s="1"/>
      <c r="BN183" s="1"/>
    </row>
    <row r="184" spans="2:66">
      <c r="B184" s="3">
        <v>176</v>
      </c>
      <c r="C184" s="26"/>
      <c r="D184" s="22"/>
      <c r="E184" s="22"/>
      <c r="F184" s="22"/>
      <c r="G184" s="24"/>
      <c r="H184" s="19"/>
      <c r="I184" s="22"/>
      <c r="J184" s="22"/>
      <c r="K184" s="19"/>
      <c r="L184" s="18"/>
      <c r="M184" s="18" t="str">
        <f>IFERROR(VLOOKUP(L184,'Zájmové skupiny'!$C$3:$D$27,2,0),"")</f>
        <v/>
      </c>
      <c r="N184" s="18"/>
      <c r="O184" s="1"/>
      <c r="P184" s="1"/>
      <c r="Q184" s="1"/>
      <c r="R184" s="1"/>
      <c r="S184" s="1"/>
      <c r="BN184" s="1"/>
    </row>
    <row r="185" spans="2:66">
      <c r="B185" s="3">
        <v>177</v>
      </c>
      <c r="C185" s="26"/>
      <c r="D185" s="22"/>
      <c r="E185" s="22"/>
      <c r="F185" s="22"/>
      <c r="G185" s="24"/>
      <c r="H185" s="19"/>
      <c r="I185" s="22"/>
      <c r="J185" s="22"/>
      <c r="K185" s="19"/>
      <c r="L185" s="18"/>
      <c r="M185" s="18" t="str">
        <f>IFERROR(VLOOKUP(L185,'Zájmové skupiny'!$C$3:$D$27,2,0),"")</f>
        <v/>
      </c>
      <c r="N185" s="18"/>
      <c r="O185" s="1"/>
      <c r="P185" s="1"/>
      <c r="Q185" s="1"/>
      <c r="R185" s="1"/>
      <c r="S185" s="1"/>
      <c r="BN185" s="1"/>
    </row>
    <row r="186" spans="2:66">
      <c r="B186" s="3">
        <v>178</v>
      </c>
      <c r="C186" s="26"/>
      <c r="D186" s="22"/>
      <c r="E186" s="22"/>
      <c r="F186" s="22"/>
      <c r="G186" s="24"/>
      <c r="H186" s="19"/>
      <c r="I186" s="22"/>
      <c r="J186" s="22"/>
      <c r="K186" s="19"/>
      <c r="L186" s="18"/>
      <c r="M186" s="18" t="str">
        <f>IFERROR(VLOOKUP(L186,'Zájmové skupiny'!$C$3:$D$27,2,0),"")</f>
        <v/>
      </c>
      <c r="N186" s="18"/>
      <c r="O186" s="1"/>
      <c r="P186" s="1"/>
      <c r="Q186" s="1"/>
      <c r="R186" s="1"/>
      <c r="S186" s="1"/>
      <c r="BN186" s="1"/>
    </row>
    <row r="187" spans="2:66">
      <c r="B187" s="3">
        <v>179</v>
      </c>
      <c r="C187" s="26"/>
      <c r="D187" s="22"/>
      <c r="E187" s="22"/>
      <c r="F187" s="22"/>
      <c r="G187" s="24"/>
      <c r="H187" s="19"/>
      <c r="I187" s="22"/>
      <c r="J187" s="22"/>
      <c r="K187" s="19"/>
      <c r="L187" s="18"/>
      <c r="M187" s="18" t="str">
        <f>IFERROR(VLOOKUP(L187,'Zájmové skupiny'!$C$3:$D$27,2,0),"")</f>
        <v/>
      </c>
      <c r="N187" s="18"/>
      <c r="O187" s="1"/>
      <c r="P187" s="1"/>
      <c r="Q187" s="1"/>
      <c r="R187" s="1"/>
      <c r="S187" s="1"/>
      <c r="BN187" s="1"/>
    </row>
    <row r="188" spans="2:66">
      <c r="B188" s="3">
        <v>180</v>
      </c>
      <c r="C188" s="26"/>
      <c r="D188" s="22"/>
      <c r="E188" s="22"/>
      <c r="F188" s="22"/>
      <c r="G188" s="24"/>
      <c r="H188" s="19"/>
      <c r="I188" s="22"/>
      <c r="J188" s="22"/>
      <c r="K188" s="19"/>
      <c r="L188" s="18"/>
      <c r="M188" s="18" t="str">
        <f>IFERROR(VLOOKUP(L188,'Zájmové skupiny'!$C$3:$D$27,2,0),"")</f>
        <v/>
      </c>
      <c r="N188" s="18"/>
      <c r="O188" s="1"/>
      <c r="P188" s="1"/>
      <c r="Q188" s="1"/>
      <c r="R188" s="1"/>
      <c r="S188" s="1"/>
      <c r="BN188" s="1"/>
    </row>
    <row r="189" spans="2:66">
      <c r="B189" s="3">
        <v>181</v>
      </c>
      <c r="C189" s="26"/>
      <c r="D189" s="22"/>
      <c r="E189" s="22"/>
      <c r="F189" s="22"/>
      <c r="G189" s="24"/>
      <c r="H189" s="19"/>
      <c r="I189" s="22"/>
      <c r="J189" s="22"/>
      <c r="K189" s="19"/>
      <c r="L189" s="18"/>
      <c r="M189" s="18" t="str">
        <f>IFERROR(VLOOKUP(L189,'Zájmové skupiny'!$C$3:$D$27,2,0),"")</f>
        <v/>
      </c>
      <c r="N189" s="18"/>
      <c r="O189" s="1"/>
      <c r="P189" s="1"/>
      <c r="Q189" s="1"/>
      <c r="R189" s="1"/>
      <c r="S189" s="1"/>
      <c r="BN189" s="1"/>
    </row>
    <row r="190" spans="2:66">
      <c r="B190" s="3">
        <v>182</v>
      </c>
      <c r="C190" s="26"/>
      <c r="D190" s="22"/>
      <c r="E190" s="22"/>
      <c r="F190" s="22"/>
      <c r="G190" s="24"/>
      <c r="H190" s="19"/>
      <c r="I190" s="22"/>
      <c r="J190" s="22"/>
      <c r="K190" s="19"/>
      <c r="L190" s="18"/>
      <c r="M190" s="18" t="str">
        <f>IFERROR(VLOOKUP(L190,'Zájmové skupiny'!$C$3:$D$27,2,0),"")</f>
        <v/>
      </c>
      <c r="N190" s="18"/>
      <c r="O190" s="1"/>
      <c r="P190" s="1"/>
      <c r="Q190" s="1"/>
      <c r="R190" s="1"/>
      <c r="S190" s="1"/>
      <c r="BN190" s="1"/>
    </row>
    <row r="191" spans="2:66">
      <c r="B191" s="3">
        <v>183</v>
      </c>
      <c r="C191" s="26"/>
      <c r="D191" s="22"/>
      <c r="E191" s="22"/>
      <c r="F191" s="22"/>
      <c r="G191" s="24"/>
      <c r="H191" s="19"/>
      <c r="I191" s="22"/>
      <c r="J191" s="22"/>
      <c r="K191" s="19"/>
      <c r="L191" s="18"/>
      <c r="M191" s="18" t="str">
        <f>IFERROR(VLOOKUP(L191,'Zájmové skupiny'!$C$3:$D$27,2,0),"")</f>
        <v/>
      </c>
      <c r="N191" s="18"/>
      <c r="O191" s="1"/>
      <c r="P191" s="1"/>
      <c r="Q191" s="1"/>
      <c r="R191" s="1"/>
      <c r="S191" s="1"/>
      <c r="BN191" s="1"/>
    </row>
    <row r="192" spans="2:66">
      <c r="B192" s="3">
        <v>184</v>
      </c>
      <c r="C192" s="26"/>
      <c r="D192" s="22"/>
      <c r="E192" s="22"/>
      <c r="F192" s="22"/>
      <c r="G192" s="24"/>
      <c r="H192" s="19"/>
      <c r="I192" s="22"/>
      <c r="J192" s="22"/>
      <c r="K192" s="19"/>
      <c r="L192" s="18"/>
      <c r="M192" s="18" t="str">
        <f>IFERROR(VLOOKUP(L192,'Zájmové skupiny'!$C$3:$D$27,2,0),"")</f>
        <v/>
      </c>
      <c r="N192" s="18"/>
      <c r="O192" s="1"/>
      <c r="P192" s="1"/>
      <c r="Q192" s="1"/>
      <c r="R192" s="1"/>
      <c r="S192" s="1"/>
      <c r="BN192" s="1"/>
    </row>
    <row r="193" spans="2:66">
      <c r="B193" s="3">
        <v>185</v>
      </c>
      <c r="C193" s="26"/>
      <c r="D193" s="22"/>
      <c r="E193" s="22"/>
      <c r="F193" s="22"/>
      <c r="G193" s="24"/>
      <c r="H193" s="19"/>
      <c r="I193" s="22"/>
      <c r="J193" s="22"/>
      <c r="K193" s="19"/>
      <c r="L193" s="18"/>
      <c r="M193" s="18" t="str">
        <f>IFERROR(VLOOKUP(L193,'Zájmové skupiny'!$C$3:$D$27,2,0),"")</f>
        <v/>
      </c>
      <c r="N193" s="18"/>
      <c r="O193" s="1"/>
      <c r="P193" s="1"/>
      <c r="Q193" s="1"/>
      <c r="R193" s="1"/>
      <c r="S193" s="1"/>
      <c r="BN193" s="1"/>
    </row>
    <row r="194" spans="2:66">
      <c r="B194" s="3">
        <v>186</v>
      </c>
      <c r="C194" s="26"/>
      <c r="D194" s="22"/>
      <c r="E194" s="22"/>
      <c r="F194" s="22"/>
      <c r="G194" s="24"/>
      <c r="H194" s="19"/>
      <c r="I194" s="22"/>
      <c r="J194" s="22"/>
      <c r="K194" s="19"/>
      <c r="L194" s="18"/>
      <c r="M194" s="18" t="str">
        <f>IFERROR(VLOOKUP(L194,'Zájmové skupiny'!$C$3:$D$27,2,0),"")</f>
        <v/>
      </c>
      <c r="N194" s="18"/>
      <c r="O194" s="1"/>
      <c r="P194" s="1"/>
      <c r="Q194" s="1"/>
      <c r="R194" s="1"/>
      <c r="S194" s="1"/>
      <c r="BN194" s="1"/>
    </row>
    <row r="195" spans="2:66">
      <c r="B195" s="3">
        <v>187</v>
      </c>
      <c r="C195" s="26"/>
      <c r="D195" s="22"/>
      <c r="E195" s="22"/>
      <c r="F195" s="22"/>
      <c r="G195" s="24"/>
      <c r="H195" s="19"/>
      <c r="I195" s="22"/>
      <c r="J195" s="22"/>
      <c r="K195" s="19"/>
      <c r="L195" s="18"/>
      <c r="M195" s="18" t="str">
        <f>IFERROR(VLOOKUP(L195,'Zájmové skupiny'!$C$3:$D$27,2,0),"")</f>
        <v/>
      </c>
      <c r="N195" s="18"/>
      <c r="O195" s="1"/>
      <c r="P195" s="1"/>
      <c r="Q195" s="1"/>
      <c r="R195" s="1"/>
      <c r="S195" s="1"/>
      <c r="BN195" s="1"/>
    </row>
    <row r="196" spans="2:66">
      <c r="B196" s="3">
        <v>188</v>
      </c>
      <c r="C196" s="26"/>
      <c r="D196" s="22"/>
      <c r="E196" s="22"/>
      <c r="F196" s="22"/>
      <c r="G196" s="24"/>
      <c r="H196" s="19"/>
      <c r="I196" s="22"/>
      <c r="J196" s="22"/>
      <c r="K196" s="19"/>
      <c r="L196" s="18"/>
      <c r="M196" s="18" t="str">
        <f>IFERROR(VLOOKUP(L196,'Zájmové skupiny'!$C$3:$D$27,2,0),"")</f>
        <v/>
      </c>
      <c r="N196" s="18"/>
      <c r="O196" s="1"/>
      <c r="P196" s="1"/>
      <c r="Q196" s="1"/>
      <c r="R196" s="1"/>
      <c r="S196" s="1"/>
      <c r="BN196" s="1"/>
    </row>
    <row r="197" spans="2:66">
      <c r="B197" s="3">
        <v>189</v>
      </c>
      <c r="C197" s="26"/>
      <c r="D197" s="22"/>
      <c r="E197" s="22"/>
      <c r="F197" s="22"/>
      <c r="G197" s="24"/>
      <c r="H197" s="19"/>
      <c r="I197" s="22"/>
      <c r="J197" s="22"/>
      <c r="K197" s="19"/>
      <c r="L197" s="18"/>
      <c r="M197" s="18" t="str">
        <f>IFERROR(VLOOKUP(L197,'Zájmové skupiny'!$C$3:$D$27,2,0),"")</f>
        <v/>
      </c>
      <c r="N197" s="18"/>
      <c r="O197" s="1"/>
      <c r="P197" s="1"/>
      <c r="Q197" s="1"/>
      <c r="R197" s="1"/>
      <c r="S197" s="1"/>
      <c r="BN197" s="1"/>
    </row>
    <row r="198" spans="2:66">
      <c r="B198" s="3">
        <v>190</v>
      </c>
      <c r="C198" s="26"/>
      <c r="D198" s="22"/>
      <c r="E198" s="22"/>
      <c r="F198" s="22"/>
      <c r="G198" s="24"/>
      <c r="H198" s="19"/>
      <c r="I198" s="22"/>
      <c r="J198" s="22"/>
      <c r="K198" s="19"/>
      <c r="L198" s="18"/>
      <c r="M198" s="18" t="str">
        <f>IFERROR(VLOOKUP(L198,'Zájmové skupiny'!$C$3:$D$27,2,0),"")</f>
        <v/>
      </c>
      <c r="N198" s="18"/>
      <c r="O198" s="1"/>
      <c r="P198" s="1"/>
      <c r="Q198" s="1"/>
      <c r="R198" s="1"/>
      <c r="S198" s="1"/>
      <c r="BN198" s="1"/>
    </row>
    <row r="199" spans="2:66">
      <c r="B199" s="3">
        <v>191</v>
      </c>
      <c r="C199" s="26"/>
      <c r="D199" s="22"/>
      <c r="E199" s="22"/>
      <c r="F199" s="22"/>
      <c r="G199" s="24"/>
      <c r="H199" s="19"/>
      <c r="I199" s="22"/>
      <c r="J199" s="22"/>
      <c r="K199" s="19"/>
      <c r="L199" s="18"/>
      <c r="M199" s="18" t="str">
        <f>IFERROR(VLOOKUP(L199,'Zájmové skupiny'!$C$3:$D$27,2,0),"")</f>
        <v/>
      </c>
      <c r="N199" s="18"/>
      <c r="O199" s="1"/>
      <c r="P199" s="1"/>
      <c r="Q199" s="1"/>
      <c r="R199" s="1"/>
      <c r="S199" s="1"/>
      <c r="BN199" s="1"/>
    </row>
    <row r="200" spans="2:66">
      <c r="B200" s="3">
        <v>192</v>
      </c>
      <c r="C200" s="26"/>
      <c r="D200" s="22"/>
      <c r="E200" s="22"/>
      <c r="F200" s="22"/>
      <c r="G200" s="24"/>
      <c r="H200" s="19"/>
      <c r="I200" s="22"/>
      <c r="J200" s="22"/>
      <c r="K200" s="19"/>
      <c r="L200" s="18"/>
      <c r="M200" s="18" t="str">
        <f>IFERROR(VLOOKUP(L200,'Zájmové skupiny'!$C$3:$D$27,2,0),"")</f>
        <v/>
      </c>
      <c r="N200" s="18"/>
      <c r="O200" s="1"/>
      <c r="P200" s="1"/>
      <c r="Q200" s="1"/>
      <c r="R200" s="1"/>
      <c r="S200" s="1"/>
      <c r="BN200" s="1"/>
    </row>
    <row r="201" spans="2:66">
      <c r="B201" s="3">
        <v>193</v>
      </c>
      <c r="C201" s="26"/>
      <c r="D201" s="22"/>
      <c r="E201" s="22"/>
      <c r="F201" s="22"/>
      <c r="G201" s="24"/>
      <c r="H201" s="19"/>
      <c r="I201" s="22"/>
      <c r="J201" s="22"/>
      <c r="K201" s="19"/>
      <c r="L201" s="18"/>
      <c r="M201" s="18" t="str">
        <f>IFERROR(VLOOKUP(L201,'Zájmové skupiny'!$C$3:$D$27,2,0),"")</f>
        <v/>
      </c>
      <c r="N201" s="18"/>
      <c r="O201" s="1"/>
      <c r="P201" s="1"/>
      <c r="Q201" s="1"/>
      <c r="R201" s="1"/>
      <c r="S201" s="1"/>
      <c r="BN201" s="1"/>
    </row>
    <row r="202" spans="2:66">
      <c r="B202" s="3">
        <v>194</v>
      </c>
      <c r="C202" s="26"/>
      <c r="D202" s="22"/>
      <c r="E202" s="22"/>
      <c r="F202" s="22"/>
      <c r="G202" s="24"/>
      <c r="H202" s="19"/>
      <c r="I202" s="22"/>
      <c r="J202" s="22"/>
      <c r="K202" s="19"/>
      <c r="L202" s="18"/>
      <c r="M202" s="18" t="str">
        <f>IFERROR(VLOOKUP(L202,'Zájmové skupiny'!$C$3:$D$27,2,0),"")</f>
        <v/>
      </c>
      <c r="N202" s="18"/>
      <c r="O202" s="1"/>
      <c r="P202" s="1"/>
      <c r="Q202" s="1"/>
      <c r="R202" s="1"/>
      <c r="S202" s="1"/>
      <c r="BN202" s="1"/>
    </row>
    <row r="203" spans="2:66">
      <c r="B203" s="3">
        <v>195</v>
      </c>
      <c r="C203" s="26"/>
      <c r="D203" s="22"/>
      <c r="E203" s="22"/>
      <c r="F203" s="22"/>
      <c r="G203" s="24"/>
      <c r="H203" s="19"/>
      <c r="I203" s="22"/>
      <c r="J203" s="22"/>
      <c r="K203" s="19"/>
      <c r="L203" s="18"/>
      <c r="M203" s="18" t="str">
        <f>IFERROR(VLOOKUP(L203,'Zájmové skupiny'!$C$3:$D$27,2,0),"")</f>
        <v/>
      </c>
      <c r="N203" s="18"/>
      <c r="O203" s="1"/>
      <c r="P203" s="1"/>
      <c r="Q203" s="1"/>
      <c r="R203" s="1"/>
      <c r="S203" s="1"/>
      <c r="BN203" s="1"/>
    </row>
    <row r="204" spans="2:66">
      <c r="B204" s="3">
        <v>196</v>
      </c>
      <c r="C204" s="26"/>
      <c r="D204" s="22"/>
      <c r="E204" s="22"/>
      <c r="F204" s="22"/>
      <c r="G204" s="24"/>
      <c r="H204" s="19"/>
      <c r="I204" s="22"/>
      <c r="J204" s="22"/>
      <c r="K204" s="19"/>
      <c r="L204" s="18"/>
      <c r="M204" s="18" t="str">
        <f>IFERROR(VLOOKUP(L204,'Zájmové skupiny'!$C$3:$D$27,2,0),"")</f>
        <v/>
      </c>
      <c r="N204" s="18"/>
      <c r="O204" s="1"/>
      <c r="P204" s="1"/>
      <c r="Q204" s="1"/>
      <c r="R204" s="1"/>
      <c r="S204" s="1"/>
      <c r="BN204" s="1"/>
    </row>
    <row r="205" spans="2:66">
      <c r="B205" s="3">
        <v>197</v>
      </c>
      <c r="C205" s="26"/>
      <c r="D205" s="22"/>
      <c r="E205" s="22"/>
      <c r="F205" s="22"/>
      <c r="G205" s="24"/>
      <c r="H205" s="19"/>
      <c r="I205" s="22"/>
      <c r="J205" s="22"/>
      <c r="K205" s="19"/>
      <c r="L205" s="18"/>
      <c r="M205" s="18" t="str">
        <f>IFERROR(VLOOKUP(L205,'Zájmové skupiny'!$C$3:$D$27,2,0),"")</f>
        <v/>
      </c>
      <c r="N205" s="18"/>
      <c r="O205" s="1"/>
      <c r="P205" s="1"/>
      <c r="Q205" s="1"/>
      <c r="R205" s="1"/>
      <c r="S205" s="1"/>
      <c r="BN205" s="1"/>
    </row>
    <row r="206" spans="2:66">
      <c r="B206" s="3">
        <v>198</v>
      </c>
      <c r="C206" s="26"/>
      <c r="D206" s="22"/>
      <c r="E206" s="22"/>
      <c r="F206" s="22"/>
      <c r="G206" s="24"/>
      <c r="H206" s="19"/>
      <c r="I206" s="22"/>
      <c r="J206" s="22"/>
      <c r="K206" s="19"/>
      <c r="L206" s="18"/>
      <c r="M206" s="18" t="str">
        <f>IFERROR(VLOOKUP(L206,'Zájmové skupiny'!$C$3:$D$27,2,0),"")</f>
        <v/>
      </c>
      <c r="N206" s="18"/>
      <c r="O206" s="1"/>
      <c r="P206" s="1"/>
      <c r="Q206" s="1"/>
      <c r="R206" s="1"/>
      <c r="S206" s="1"/>
      <c r="BN206" s="1"/>
    </row>
    <row r="207" spans="2:66">
      <c r="B207" s="3">
        <v>199</v>
      </c>
      <c r="C207" s="26"/>
      <c r="D207" s="22"/>
      <c r="E207" s="22"/>
      <c r="F207" s="22"/>
      <c r="G207" s="24"/>
      <c r="H207" s="19"/>
      <c r="I207" s="22"/>
      <c r="J207" s="22"/>
      <c r="K207" s="19"/>
      <c r="L207" s="18"/>
      <c r="M207" s="18" t="str">
        <f>IFERROR(VLOOKUP(L207,'Zájmové skupiny'!$C$3:$D$27,2,0),"")</f>
        <v/>
      </c>
      <c r="N207" s="18"/>
      <c r="O207" s="1"/>
      <c r="P207" s="1"/>
      <c r="Q207" s="1"/>
      <c r="R207" s="1"/>
      <c r="S207" s="1"/>
      <c r="BN207" s="1"/>
    </row>
    <row r="208" spans="2:66">
      <c r="B208" s="3">
        <v>200</v>
      </c>
      <c r="C208" s="26"/>
      <c r="D208" s="22"/>
      <c r="E208" s="22"/>
      <c r="F208" s="22"/>
      <c r="G208" s="24"/>
      <c r="H208" s="19"/>
      <c r="I208" s="22"/>
      <c r="J208" s="22"/>
      <c r="K208" s="19"/>
      <c r="L208" s="18"/>
      <c r="M208" s="18" t="str">
        <f>IFERROR(VLOOKUP(L208,'Zájmové skupiny'!$C$3:$D$27,2,0),"")</f>
        <v/>
      </c>
      <c r="N208" s="18"/>
      <c r="O208" s="1"/>
      <c r="P208" s="1"/>
      <c r="Q208" s="1"/>
      <c r="R208" s="1"/>
      <c r="S208" s="1"/>
      <c r="BN208" s="1"/>
    </row>
    <row r="209" spans="15:19">
      <c r="O209" s="1"/>
      <c r="P209" s="1"/>
      <c r="Q209" s="1"/>
      <c r="R209" s="1"/>
      <c r="S209" s="1"/>
    </row>
    <row r="210" spans="15:19">
      <c r="O210" s="1"/>
      <c r="P210" s="1"/>
      <c r="Q210" s="1"/>
      <c r="R210" s="1"/>
      <c r="S210" s="1"/>
    </row>
    <row r="211" spans="15:19">
      <c r="O211" s="1"/>
      <c r="P211" s="1"/>
      <c r="Q211" s="1"/>
      <c r="R211" s="1"/>
      <c r="S211" s="1"/>
    </row>
    <row r="212" spans="15:19">
      <c r="O212" s="1"/>
      <c r="P212" s="1"/>
      <c r="Q212" s="1"/>
      <c r="R212" s="1"/>
      <c r="S212" s="1"/>
    </row>
    <row r="213" spans="15:19">
      <c r="O213" s="1"/>
      <c r="P213" s="1"/>
      <c r="Q213" s="1"/>
      <c r="R213" s="1"/>
      <c r="S213" s="1"/>
    </row>
    <row r="214" spans="15:19">
      <c r="O214" s="1"/>
      <c r="P214" s="1"/>
      <c r="Q214" s="1"/>
      <c r="R214" s="1"/>
      <c r="S214" s="1"/>
    </row>
    <row r="215" spans="15:19">
      <c r="O215" s="1"/>
      <c r="P215" s="1"/>
      <c r="Q215" s="1"/>
      <c r="R215" s="1"/>
      <c r="S215" s="1"/>
    </row>
    <row r="216" spans="15:19">
      <c r="O216" s="1"/>
      <c r="P216" s="1"/>
      <c r="Q216" s="1"/>
      <c r="R216" s="1"/>
      <c r="S216" s="1"/>
    </row>
    <row r="217" spans="15:19">
      <c r="O217" s="1"/>
      <c r="P217" s="1"/>
      <c r="Q217" s="1"/>
      <c r="R217" s="1"/>
      <c r="S217" s="1"/>
    </row>
    <row r="218" spans="15:19">
      <c r="O218" s="1"/>
      <c r="P218" s="1"/>
      <c r="Q218" s="1"/>
      <c r="R218" s="1"/>
      <c r="S218" s="1"/>
    </row>
    <row r="219" spans="15:19">
      <c r="O219" s="1"/>
      <c r="P219" s="1"/>
      <c r="Q219" s="1"/>
      <c r="R219" s="1"/>
      <c r="S219" s="1"/>
    </row>
    <row r="220" spans="15:19">
      <c r="O220" s="1"/>
      <c r="P220" s="1"/>
      <c r="Q220" s="1"/>
      <c r="R220" s="1"/>
      <c r="S220" s="1"/>
    </row>
    <row r="221" spans="15:19">
      <c r="O221" s="1"/>
      <c r="P221" s="1"/>
      <c r="Q221" s="1"/>
      <c r="R221" s="1"/>
      <c r="S221" s="1"/>
    </row>
    <row r="222" spans="15:19">
      <c r="O222" s="1"/>
      <c r="P222" s="1"/>
      <c r="Q222" s="1"/>
      <c r="R222" s="1"/>
      <c r="S222" s="1"/>
    </row>
    <row r="223" spans="15:19">
      <c r="O223" s="1"/>
      <c r="P223" s="1"/>
      <c r="Q223" s="1"/>
      <c r="R223" s="1"/>
      <c r="S223" s="1"/>
    </row>
    <row r="224" spans="15:19">
      <c r="O224" s="1"/>
      <c r="P224" s="1"/>
      <c r="Q224" s="1"/>
      <c r="R224" s="1"/>
      <c r="S224" s="1"/>
    </row>
    <row r="225" spans="15:19">
      <c r="O225" s="1"/>
      <c r="P225" s="1"/>
      <c r="Q225" s="1"/>
      <c r="R225" s="1"/>
      <c r="S225" s="1"/>
    </row>
    <row r="226" spans="15:19">
      <c r="O226" s="1"/>
      <c r="P226" s="1"/>
      <c r="Q226" s="1"/>
      <c r="R226" s="1"/>
      <c r="S226" s="1"/>
    </row>
    <row r="227" spans="15:19">
      <c r="O227" s="1"/>
      <c r="P227" s="1"/>
      <c r="Q227" s="1"/>
      <c r="R227" s="1"/>
      <c r="S227" s="1"/>
    </row>
    <row r="228" spans="15:19">
      <c r="O228" s="1"/>
      <c r="P228" s="1"/>
      <c r="Q228" s="1"/>
      <c r="R228" s="1"/>
      <c r="S228" s="1"/>
    </row>
    <row r="229" spans="15:19">
      <c r="O229" s="1"/>
      <c r="P229" s="1"/>
      <c r="Q229" s="1"/>
      <c r="R229" s="1"/>
      <c r="S229" s="1"/>
    </row>
    <row r="230" spans="15:19">
      <c r="O230" s="1"/>
      <c r="P230" s="1"/>
      <c r="Q230" s="1"/>
      <c r="R230" s="1"/>
      <c r="S230" s="1"/>
    </row>
    <row r="231" spans="15:19">
      <c r="O231" s="1"/>
      <c r="P231" s="1"/>
      <c r="Q231" s="1"/>
      <c r="R231" s="1"/>
      <c r="S231" s="1"/>
    </row>
    <row r="232" spans="15:19">
      <c r="O232" s="1"/>
      <c r="P232" s="1"/>
      <c r="Q232" s="1"/>
      <c r="R232" s="1"/>
      <c r="S232" s="1"/>
    </row>
    <row r="233" spans="15:19">
      <c r="O233" s="1"/>
      <c r="P233" s="1"/>
      <c r="Q233" s="1"/>
      <c r="R233" s="1"/>
      <c r="S233" s="1"/>
    </row>
    <row r="234" spans="15:19">
      <c r="O234" s="1"/>
      <c r="P234" s="1"/>
      <c r="Q234" s="1"/>
      <c r="R234" s="1"/>
      <c r="S234" s="1"/>
    </row>
    <row r="235" spans="15:19">
      <c r="O235" s="1"/>
      <c r="P235" s="1"/>
      <c r="Q235" s="1"/>
      <c r="R235" s="1"/>
      <c r="S235" s="1"/>
    </row>
    <row r="236" spans="15:19">
      <c r="O236" s="1"/>
      <c r="P236" s="1"/>
      <c r="Q236" s="1"/>
      <c r="R236" s="1"/>
      <c r="S236" s="1"/>
    </row>
    <row r="237" spans="15:19">
      <c r="O237" s="1"/>
      <c r="P237" s="1"/>
      <c r="Q237" s="1"/>
      <c r="R237" s="1"/>
      <c r="S237" s="1"/>
    </row>
    <row r="238" spans="15:19">
      <c r="O238" s="1"/>
      <c r="P238" s="1"/>
      <c r="Q238" s="1"/>
      <c r="R238" s="1"/>
      <c r="S238" s="1"/>
    </row>
    <row r="239" spans="15:19">
      <c r="O239" s="1"/>
      <c r="P239" s="1"/>
      <c r="Q239" s="1"/>
      <c r="R239" s="1"/>
      <c r="S239" s="1"/>
    </row>
    <row r="240" spans="15:19">
      <c r="O240" s="1"/>
      <c r="P240" s="1"/>
      <c r="Q240" s="1"/>
      <c r="R240" s="1"/>
      <c r="S240" s="1"/>
    </row>
    <row r="241" spans="15:19">
      <c r="O241" s="1"/>
      <c r="P241" s="1"/>
      <c r="Q241" s="1"/>
      <c r="R241" s="1"/>
      <c r="S241" s="1"/>
    </row>
    <row r="242" spans="15:19">
      <c r="O242" s="1"/>
      <c r="P242" s="1"/>
      <c r="Q242" s="1"/>
      <c r="R242" s="1"/>
      <c r="S242" s="1"/>
    </row>
    <row r="243" spans="15:19">
      <c r="O243" s="1"/>
      <c r="P243" s="1"/>
      <c r="Q243" s="1"/>
      <c r="R243" s="1"/>
      <c r="S243" s="1"/>
    </row>
    <row r="244" spans="15:19">
      <c r="O244" s="1"/>
      <c r="P244" s="1"/>
      <c r="Q244" s="1"/>
      <c r="R244" s="1"/>
      <c r="S244" s="1"/>
    </row>
    <row r="245" spans="15:19">
      <c r="O245" s="1"/>
      <c r="P245" s="1"/>
      <c r="Q245" s="1"/>
      <c r="R245" s="1"/>
      <c r="S245" s="1"/>
    </row>
    <row r="246" spans="15:19">
      <c r="O246" s="1"/>
      <c r="P246" s="1"/>
      <c r="Q246" s="1"/>
      <c r="R246" s="1"/>
      <c r="S246" s="1"/>
    </row>
    <row r="247" spans="15:19">
      <c r="O247" s="1"/>
      <c r="P247" s="1"/>
      <c r="Q247" s="1"/>
      <c r="R247" s="1"/>
      <c r="S247" s="1"/>
    </row>
    <row r="248" spans="15:19">
      <c r="O248" s="1"/>
      <c r="P248" s="1"/>
      <c r="Q248" s="1"/>
      <c r="R248" s="1"/>
      <c r="S248" s="1"/>
    </row>
    <row r="249" spans="15:19">
      <c r="O249" s="1"/>
      <c r="P249" s="1"/>
      <c r="Q249" s="1"/>
      <c r="R249" s="1"/>
      <c r="S249" s="1"/>
    </row>
    <row r="250" spans="15:19">
      <c r="O250" s="1"/>
      <c r="P250" s="1"/>
      <c r="Q250" s="1"/>
      <c r="R250" s="1"/>
      <c r="S250" s="1"/>
    </row>
    <row r="251" spans="15:19">
      <c r="O251" s="1"/>
      <c r="P251" s="1"/>
      <c r="Q251" s="1"/>
      <c r="R251" s="1"/>
      <c r="S251" s="1"/>
    </row>
    <row r="252" spans="15:19">
      <c r="O252" s="1"/>
      <c r="P252" s="1"/>
      <c r="Q252" s="1"/>
      <c r="R252" s="1"/>
      <c r="S252" s="1"/>
    </row>
    <row r="253" spans="15:19">
      <c r="O253" s="1"/>
      <c r="P253" s="1"/>
      <c r="Q253" s="1"/>
      <c r="R253" s="1"/>
      <c r="S253" s="1"/>
    </row>
    <row r="254" spans="15:19">
      <c r="O254" s="1"/>
      <c r="P254" s="1"/>
      <c r="Q254" s="1"/>
      <c r="R254" s="1"/>
      <c r="S254" s="1"/>
    </row>
    <row r="255" spans="15:19">
      <c r="O255" s="1"/>
      <c r="P255" s="1"/>
      <c r="Q255" s="1"/>
      <c r="R255" s="1"/>
      <c r="S255" s="1"/>
    </row>
    <row r="256" spans="15:19">
      <c r="O256" s="1"/>
      <c r="P256" s="1"/>
      <c r="Q256" s="1"/>
      <c r="R256" s="1"/>
      <c r="S256" s="1"/>
    </row>
    <row r="257" spans="15:19">
      <c r="O257" s="1"/>
      <c r="P257" s="1"/>
      <c r="Q257" s="1"/>
      <c r="R257" s="1"/>
      <c r="S257" s="1"/>
    </row>
    <row r="258" spans="15:19">
      <c r="O258" s="1"/>
      <c r="P258" s="1"/>
      <c r="Q258" s="1"/>
      <c r="R258" s="1"/>
      <c r="S258" s="1"/>
    </row>
    <row r="259" spans="15:19">
      <c r="O259" s="1"/>
      <c r="P259" s="1"/>
      <c r="Q259" s="1"/>
      <c r="R259" s="1"/>
      <c r="S259" s="1"/>
    </row>
    <row r="260" spans="15:19">
      <c r="O260" s="1"/>
      <c r="P260" s="1"/>
      <c r="Q260" s="1"/>
      <c r="R260" s="1"/>
      <c r="S260" s="1"/>
    </row>
    <row r="261" spans="15:19">
      <c r="O261" s="1"/>
      <c r="P261" s="1"/>
      <c r="Q261" s="1"/>
      <c r="R261" s="1"/>
      <c r="S261" s="1"/>
    </row>
    <row r="262" spans="15:19">
      <c r="O262" s="1"/>
      <c r="P262" s="1"/>
      <c r="Q262" s="1"/>
      <c r="R262" s="1"/>
      <c r="S262" s="1"/>
    </row>
    <row r="263" spans="15:19">
      <c r="O263" s="1"/>
      <c r="P263" s="1"/>
      <c r="Q263" s="1"/>
      <c r="R263" s="1"/>
      <c r="S263" s="1"/>
    </row>
    <row r="264" spans="15:19">
      <c r="O264" s="1"/>
      <c r="P264" s="1"/>
      <c r="Q264" s="1"/>
      <c r="R264" s="1"/>
      <c r="S264" s="1"/>
    </row>
    <row r="265" spans="15:19">
      <c r="O265" s="1"/>
      <c r="P265" s="1"/>
      <c r="Q265" s="1"/>
      <c r="R265" s="1"/>
      <c r="S265" s="1"/>
    </row>
    <row r="266" spans="15:19">
      <c r="O266" s="1"/>
      <c r="P266" s="1"/>
      <c r="Q266" s="1"/>
      <c r="R266" s="1"/>
      <c r="S266" s="1"/>
    </row>
    <row r="267" spans="15:19">
      <c r="O267" s="1"/>
      <c r="P267" s="1"/>
      <c r="Q267" s="1"/>
      <c r="R267" s="1"/>
      <c r="S267" s="1"/>
    </row>
    <row r="268" spans="15:19">
      <c r="O268" s="1"/>
      <c r="P268" s="1"/>
      <c r="Q268" s="1"/>
      <c r="R268" s="1"/>
      <c r="S268" s="1"/>
    </row>
    <row r="269" spans="15:19">
      <c r="O269" s="1"/>
      <c r="P269" s="1"/>
      <c r="Q269" s="1"/>
      <c r="R269" s="1"/>
      <c r="S269" s="1"/>
    </row>
    <row r="270" spans="15:19">
      <c r="O270" s="1"/>
      <c r="P270" s="1"/>
      <c r="Q270" s="1"/>
      <c r="R270" s="1"/>
      <c r="S270" s="1"/>
    </row>
    <row r="271" spans="15:19">
      <c r="O271" s="1"/>
      <c r="P271" s="1"/>
      <c r="Q271" s="1"/>
      <c r="R271" s="1"/>
      <c r="S271" s="1"/>
    </row>
    <row r="272" spans="15:19">
      <c r="O272" s="1"/>
      <c r="P272" s="1"/>
      <c r="Q272" s="1"/>
      <c r="R272" s="1"/>
      <c r="S272" s="1"/>
    </row>
    <row r="273" spans="15:19">
      <c r="O273" s="1"/>
      <c r="P273" s="1"/>
      <c r="Q273" s="1"/>
      <c r="R273" s="1"/>
      <c r="S273" s="1"/>
    </row>
    <row r="274" spans="15:19">
      <c r="O274" s="1"/>
      <c r="P274" s="1"/>
      <c r="Q274" s="1"/>
      <c r="R274" s="1"/>
      <c r="S274" s="1"/>
    </row>
    <row r="275" spans="15:19">
      <c r="O275" s="1"/>
      <c r="P275" s="1"/>
      <c r="Q275" s="1"/>
      <c r="R275" s="1"/>
      <c r="S275" s="1"/>
    </row>
    <row r="276" spans="15:19">
      <c r="O276" s="1"/>
      <c r="P276" s="1"/>
      <c r="Q276" s="1"/>
      <c r="R276" s="1"/>
      <c r="S276" s="1"/>
    </row>
    <row r="277" spans="15:19">
      <c r="O277" s="1"/>
      <c r="P277" s="1"/>
      <c r="Q277" s="1"/>
      <c r="R277" s="1"/>
      <c r="S277" s="1"/>
    </row>
    <row r="278" spans="15:19">
      <c r="O278" s="1"/>
      <c r="P278" s="1"/>
      <c r="Q278" s="1"/>
      <c r="R278" s="1"/>
      <c r="S278" s="1"/>
    </row>
    <row r="279" spans="15:19">
      <c r="O279" s="1"/>
      <c r="P279" s="1"/>
      <c r="Q279" s="1"/>
      <c r="R279" s="1"/>
      <c r="S279" s="1"/>
    </row>
    <row r="280" spans="15:19">
      <c r="O280" s="1"/>
      <c r="P280" s="1"/>
      <c r="Q280" s="1"/>
      <c r="R280" s="1"/>
      <c r="S280" s="1"/>
    </row>
    <row r="281" spans="15:19">
      <c r="O281" s="1"/>
      <c r="P281" s="1"/>
      <c r="Q281" s="1"/>
      <c r="R281" s="1"/>
      <c r="S281" s="1"/>
    </row>
    <row r="282" spans="15:19">
      <c r="O282" s="1"/>
      <c r="P282" s="1"/>
      <c r="Q282" s="1"/>
      <c r="R282" s="1"/>
      <c r="S282" s="1"/>
    </row>
    <row r="283" spans="15:19">
      <c r="O283" s="1"/>
      <c r="P283" s="1"/>
      <c r="Q283" s="1"/>
      <c r="R283" s="1"/>
      <c r="S283" s="1"/>
    </row>
    <row r="284" spans="15:19">
      <c r="O284" s="1"/>
      <c r="P284" s="1"/>
      <c r="Q284" s="1"/>
      <c r="R284" s="1"/>
      <c r="S284" s="1"/>
    </row>
    <row r="285" spans="15:19">
      <c r="O285" s="1"/>
      <c r="P285" s="1"/>
      <c r="Q285" s="1"/>
      <c r="R285" s="1"/>
      <c r="S285" s="1"/>
    </row>
    <row r="286" spans="15:19">
      <c r="O286" s="1"/>
      <c r="P286" s="1"/>
      <c r="Q286" s="1"/>
      <c r="R286" s="1"/>
      <c r="S286" s="1"/>
    </row>
    <row r="287" spans="15:19">
      <c r="O287" s="1"/>
      <c r="P287" s="1"/>
      <c r="Q287" s="1"/>
      <c r="R287" s="1"/>
      <c r="S287" s="1"/>
    </row>
    <row r="288" spans="15:19">
      <c r="O288" s="1"/>
      <c r="P288" s="1"/>
      <c r="Q288" s="1"/>
      <c r="R288" s="1"/>
      <c r="S288" s="1"/>
    </row>
    <row r="289" spans="15:19">
      <c r="O289" s="1"/>
      <c r="P289" s="1"/>
      <c r="Q289" s="1"/>
      <c r="R289" s="1"/>
      <c r="S289" s="1"/>
    </row>
    <row r="290" spans="15:19">
      <c r="O290" s="1"/>
      <c r="P290" s="1"/>
      <c r="Q290" s="1"/>
      <c r="R290" s="1"/>
      <c r="S290" s="1"/>
    </row>
    <row r="291" spans="15:19">
      <c r="O291" s="1"/>
      <c r="P291" s="1"/>
      <c r="Q291" s="1"/>
      <c r="R291" s="1"/>
      <c r="S291" s="1"/>
    </row>
    <row r="292" spans="15:19">
      <c r="O292" s="1"/>
      <c r="P292" s="1"/>
      <c r="Q292" s="1"/>
      <c r="R292" s="1"/>
      <c r="S292" s="1"/>
    </row>
    <row r="293" spans="15:19">
      <c r="O293" s="1"/>
      <c r="P293" s="1"/>
      <c r="Q293" s="1"/>
      <c r="R293" s="1"/>
      <c r="S293" s="1"/>
    </row>
    <row r="294" spans="15:19">
      <c r="O294" s="1"/>
      <c r="P294" s="1"/>
      <c r="Q294" s="1"/>
      <c r="R294" s="1"/>
      <c r="S294" s="1"/>
    </row>
    <row r="295" spans="15:19">
      <c r="O295" s="1"/>
      <c r="P295" s="1"/>
      <c r="Q295" s="1"/>
      <c r="R295" s="1"/>
      <c r="S295" s="1"/>
    </row>
    <row r="296" spans="15:19">
      <c r="O296" s="1"/>
      <c r="P296" s="1"/>
      <c r="Q296" s="1"/>
      <c r="R296" s="1"/>
      <c r="S296" s="1"/>
    </row>
    <row r="297" spans="15:19">
      <c r="O297" s="1"/>
      <c r="P297" s="1"/>
      <c r="Q297" s="1"/>
      <c r="R297" s="1"/>
      <c r="S297" s="1"/>
    </row>
    <row r="298" spans="15:19">
      <c r="O298" s="1"/>
      <c r="P298" s="1"/>
      <c r="Q298" s="1"/>
      <c r="R298" s="1"/>
      <c r="S298" s="1"/>
    </row>
    <row r="299" spans="15:19">
      <c r="O299" s="1"/>
      <c r="P299" s="1"/>
      <c r="Q299" s="1"/>
      <c r="R299" s="1"/>
      <c r="S299" s="1"/>
    </row>
    <row r="300" spans="15:19">
      <c r="O300" s="1"/>
      <c r="P300" s="1"/>
      <c r="Q300" s="1"/>
      <c r="R300" s="1"/>
      <c r="S300" s="1"/>
    </row>
    <row r="301" spans="15:19">
      <c r="O301" s="1"/>
      <c r="P301" s="1"/>
      <c r="Q301" s="1"/>
      <c r="R301" s="1"/>
      <c r="S301" s="1"/>
    </row>
    <row r="302" spans="15:19">
      <c r="O302" s="1"/>
      <c r="P302" s="1"/>
      <c r="Q302" s="1"/>
      <c r="R302" s="1"/>
      <c r="S302" s="1"/>
    </row>
    <row r="303" spans="15:19">
      <c r="O303" s="1"/>
      <c r="P303" s="1"/>
      <c r="Q303" s="1"/>
      <c r="R303" s="1"/>
      <c r="S303" s="1"/>
    </row>
    <row r="304" spans="15:19">
      <c r="O304" s="1"/>
      <c r="P304" s="1"/>
      <c r="Q304" s="1"/>
      <c r="R304" s="1"/>
      <c r="S304" s="1"/>
    </row>
    <row r="305" spans="15:19">
      <c r="O305" s="1"/>
      <c r="P305" s="1"/>
      <c r="Q305" s="1"/>
      <c r="R305" s="1"/>
      <c r="S305" s="1"/>
    </row>
    <row r="306" spans="15:19">
      <c r="O306" s="1"/>
      <c r="P306" s="1"/>
      <c r="Q306" s="1"/>
      <c r="R306" s="1"/>
      <c r="S306" s="1"/>
    </row>
    <row r="307" spans="15:19">
      <c r="O307" s="1"/>
      <c r="P307" s="1"/>
      <c r="Q307" s="1"/>
      <c r="R307" s="1"/>
      <c r="S307" s="1"/>
    </row>
    <row r="308" spans="15:19">
      <c r="O308" s="1"/>
      <c r="P308" s="1"/>
      <c r="Q308" s="1"/>
      <c r="R308" s="1"/>
      <c r="S308" s="1"/>
    </row>
    <row r="309" spans="15:19">
      <c r="O309" s="1"/>
      <c r="P309" s="1"/>
      <c r="Q309" s="1"/>
      <c r="R309" s="1"/>
      <c r="S309" s="1"/>
    </row>
    <row r="310" spans="15:19">
      <c r="O310" s="1"/>
      <c r="P310" s="1"/>
      <c r="Q310" s="1"/>
      <c r="R310" s="1"/>
      <c r="S310" s="1"/>
    </row>
    <row r="311" spans="15:19">
      <c r="O311" s="1"/>
      <c r="P311" s="1"/>
      <c r="Q311" s="1"/>
      <c r="R311" s="1"/>
      <c r="S311" s="1"/>
    </row>
    <row r="312" spans="15:19">
      <c r="O312" s="1"/>
      <c r="P312" s="1"/>
      <c r="Q312" s="1"/>
      <c r="R312" s="1"/>
      <c r="S312" s="1"/>
    </row>
    <row r="313" spans="15:19">
      <c r="O313" s="1"/>
      <c r="P313" s="1"/>
      <c r="Q313" s="1"/>
      <c r="R313" s="1"/>
      <c r="S313" s="1"/>
    </row>
    <row r="314" spans="15:19">
      <c r="O314" s="1"/>
      <c r="P314" s="1"/>
      <c r="Q314" s="1"/>
      <c r="R314" s="1"/>
      <c r="S314" s="1"/>
    </row>
    <row r="315" spans="15:19">
      <c r="O315" s="1"/>
      <c r="P315" s="1"/>
      <c r="Q315" s="1"/>
      <c r="R315" s="1"/>
      <c r="S315" s="1"/>
    </row>
    <row r="316" spans="15:19">
      <c r="O316" s="1"/>
      <c r="P316" s="1"/>
      <c r="Q316" s="1"/>
      <c r="R316" s="1"/>
      <c r="S316" s="1"/>
    </row>
    <row r="317" spans="15:19">
      <c r="O317" s="1"/>
      <c r="P317" s="1"/>
      <c r="Q317" s="1"/>
      <c r="R317" s="1"/>
      <c r="S317" s="1"/>
    </row>
    <row r="318" spans="15:19">
      <c r="O318" s="1"/>
      <c r="P318" s="1"/>
      <c r="Q318" s="1"/>
      <c r="R318" s="1"/>
      <c r="S318" s="1"/>
    </row>
    <row r="319" spans="15:19">
      <c r="O319" s="1"/>
      <c r="P319" s="1"/>
      <c r="Q319" s="1"/>
      <c r="R319" s="1"/>
      <c r="S319" s="1"/>
    </row>
    <row r="320" spans="15:19">
      <c r="O320" s="1"/>
      <c r="P320" s="1"/>
      <c r="Q320" s="1"/>
      <c r="R320" s="1"/>
      <c r="S320" s="1"/>
    </row>
    <row r="321" spans="15:19">
      <c r="O321" s="1"/>
      <c r="P321" s="1"/>
      <c r="Q321" s="1"/>
      <c r="R321" s="1"/>
      <c r="S321" s="1"/>
    </row>
    <row r="322" spans="15:19">
      <c r="O322" s="1"/>
      <c r="P322" s="1"/>
      <c r="Q322" s="1"/>
      <c r="R322" s="1"/>
      <c r="S322" s="1"/>
    </row>
    <row r="323" spans="15:19">
      <c r="O323" s="1"/>
      <c r="P323" s="1"/>
      <c r="Q323" s="1"/>
      <c r="R323" s="1"/>
      <c r="S323" s="1"/>
    </row>
    <row r="324" spans="15:19">
      <c r="O324" s="1"/>
      <c r="P324" s="1"/>
      <c r="Q324" s="1"/>
      <c r="R324" s="1"/>
      <c r="S324" s="1"/>
    </row>
    <row r="325" spans="15:19">
      <c r="O325" s="1"/>
      <c r="P325" s="1"/>
      <c r="Q325" s="1"/>
      <c r="R325" s="1"/>
      <c r="S325" s="1"/>
    </row>
    <row r="326" spans="15:19">
      <c r="O326" s="1"/>
      <c r="P326" s="1"/>
      <c r="Q326" s="1"/>
      <c r="R326" s="1"/>
      <c r="S326" s="1"/>
    </row>
    <row r="327" spans="15:19">
      <c r="O327" s="1"/>
      <c r="P327" s="1"/>
      <c r="Q327" s="1"/>
      <c r="R327" s="1"/>
      <c r="S327" s="1"/>
    </row>
    <row r="328" spans="15:19">
      <c r="O328" s="1"/>
      <c r="P328" s="1"/>
      <c r="Q328" s="1"/>
      <c r="R328" s="1"/>
      <c r="S328" s="1"/>
    </row>
    <row r="329" spans="15:19">
      <c r="O329" s="1"/>
      <c r="P329" s="1"/>
      <c r="Q329" s="1"/>
      <c r="R329" s="1"/>
      <c r="S329" s="1"/>
    </row>
    <row r="330" spans="15:19">
      <c r="O330" s="1"/>
      <c r="P330" s="1"/>
      <c r="Q330" s="1"/>
      <c r="R330" s="1"/>
      <c r="S330" s="1"/>
    </row>
    <row r="331" spans="15:19">
      <c r="O331" s="1"/>
      <c r="P331" s="1"/>
      <c r="Q331" s="1"/>
      <c r="R331" s="1"/>
      <c r="S331" s="1"/>
    </row>
    <row r="332" spans="15:19">
      <c r="O332" s="1"/>
      <c r="P332" s="1"/>
      <c r="Q332" s="1"/>
      <c r="R332" s="1"/>
      <c r="S332" s="1"/>
    </row>
    <row r="333" spans="15:19">
      <c r="O333" s="1"/>
      <c r="P333" s="1"/>
      <c r="Q333" s="1"/>
      <c r="R333" s="1"/>
      <c r="S333" s="1"/>
    </row>
    <row r="334" spans="15:19">
      <c r="O334" s="1"/>
      <c r="P334" s="1"/>
      <c r="Q334" s="1"/>
      <c r="R334" s="1"/>
      <c r="S334" s="1"/>
    </row>
    <row r="335" spans="15:19">
      <c r="O335" s="1"/>
      <c r="P335" s="1"/>
      <c r="Q335" s="1"/>
      <c r="R335" s="1"/>
      <c r="S335" s="1"/>
    </row>
    <row r="336" spans="15:19">
      <c r="O336" s="1"/>
      <c r="P336" s="1"/>
      <c r="Q336" s="1"/>
      <c r="R336" s="1"/>
      <c r="S336" s="1"/>
    </row>
    <row r="337" spans="15:19">
      <c r="O337" s="1"/>
      <c r="P337" s="1"/>
      <c r="Q337" s="1"/>
      <c r="R337" s="1"/>
      <c r="S337" s="1"/>
    </row>
    <row r="338" spans="15:19">
      <c r="O338" s="1"/>
      <c r="P338" s="1"/>
      <c r="Q338" s="1"/>
      <c r="R338" s="1"/>
      <c r="S338" s="1"/>
    </row>
    <row r="339" spans="15:19">
      <c r="O339" s="1"/>
      <c r="P339" s="1"/>
      <c r="Q339" s="1"/>
      <c r="R339" s="1"/>
      <c r="S339" s="1"/>
    </row>
    <row r="340" spans="15:19">
      <c r="O340" s="1"/>
      <c r="P340" s="1"/>
      <c r="Q340" s="1"/>
      <c r="R340" s="1"/>
      <c r="S340" s="1"/>
    </row>
    <row r="341" spans="15:19">
      <c r="O341" s="1"/>
      <c r="P341" s="1"/>
      <c r="Q341" s="1"/>
      <c r="R341" s="1"/>
      <c r="S341" s="1"/>
    </row>
    <row r="342" spans="15:19">
      <c r="O342" s="1"/>
      <c r="P342" s="1"/>
      <c r="Q342" s="1"/>
      <c r="R342" s="1"/>
      <c r="S342" s="1"/>
    </row>
    <row r="343" spans="15:19">
      <c r="O343" s="1"/>
      <c r="P343" s="1"/>
      <c r="Q343" s="1"/>
      <c r="R343" s="1"/>
      <c r="S343" s="1"/>
    </row>
    <row r="344" spans="15:19">
      <c r="O344" s="1"/>
      <c r="P344" s="1"/>
      <c r="Q344" s="1"/>
      <c r="R344" s="1"/>
      <c r="S344" s="1"/>
    </row>
    <row r="345" spans="15:19">
      <c r="O345" s="1"/>
      <c r="P345" s="1"/>
      <c r="Q345" s="1"/>
      <c r="R345" s="1"/>
      <c r="S345" s="1"/>
    </row>
    <row r="346" spans="15:19">
      <c r="O346" s="1"/>
      <c r="P346" s="1"/>
      <c r="Q346" s="1"/>
      <c r="R346" s="1"/>
      <c r="S346" s="1"/>
    </row>
    <row r="347" spans="15:19">
      <c r="O347" s="1"/>
      <c r="P347" s="1"/>
      <c r="Q347" s="1"/>
      <c r="R347" s="1"/>
      <c r="S347" s="1"/>
    </row>
    <row r="348" spans="15:19">
      <c r="O348" s="1"/>
      <c r="P348" s="1"/>
      <c r="Q348" s="1"/>
      <c r="R348" s="1"/>
      <c r="S348" s="1"/>
    </row>
    <row r="349" spans="15:19">
      <c r="O349" s="1"/>
      <c r="P349" s="1"/>
      <c r="Q349" s="1"/>
      <c r="R349" s="1"/>
      <c r="S349" s="1"/>
    </row>
    <row r="350" spans="15:19">
      <c r="O350" s="1"/>
      <c r="P350" s="1"/>
      <c r="Q350" s="1"/>
      <c r="R350" s="1"/>
      <c r="S350" s="1"/>
    </row>
    <row r="351" spans="15:19">
      <c r="O351" s="1"/>
      <c r="P351" s="1"/>
      <c r="Q351" s="1"/>
      <c r="R351" s="1"/>
      <c r="S351" s="1"/>
    </row>
    <row r="352" spans="15:19">
      <c r="O352" s="1"/>
      <c r="P352" s="1"/>
      <c r="Q352" s="1"/>
      <c r="R352" s="1"/>
      <c r="S352" s="1"/>
    </row>
    <row r="353" spans="15:19">
      <c r="O353" s="1"/>
      <c r="P353" s="1"/>
      <c r="Q353" s="1"/>
      <c r="R353" s="1"/>
      <c r="S353" s="1"/>
    </row>
    <row r="354" spans="15:19">
      <c r="O354" s="1"/>
      <c r="P354" s="1"/>
      <c r="Q354" s="1"/>
      <c r="R354" s="1"/>
      <c r="S354" s="1"/>
    </row>
    <row r="355" spans="15:19">
      <c r="O355" s="1"/>
      <c r="P355" s="1"/>
      <c r="Q355" s="1"/>
      <c r="R355" s="1"/>
      <c r="S355" s="1"/>
    </row>
    <row r="356" spans="15:19">
      <c r="O356" s="1"/>
      <c r="P356" s="1"/>
      <c r="Q356" s="1"/>
      <c r="R356" s="1"/>
      <c r="S356" s="1"/>
    </row>
    <row r="357" spans="15:19">
      <c r="O357" s="1"/>
      <c r="P357" s="1"/>
      <c r="Q357" s="1"/>
      <c r="R357" s="1"/>
      <c r="S357" s="1"/>
    </row>
    <row r="358" spans="15:19">
      <c r="O358" s="1"/>
      <c r="P358" s="1"/>
      <c r="Q358" s="1"/>
      <c r="R358" s="1"/>
      <c r="S358" s="1"/>
    </row>
    <row r="359" spans="15:19">
      <c r="O359" s="1"/>
      <c r="P359" s="1"/>
      <c r="Q359" s="1"/>
      <c r="R359" s="1"/>
      <c r="S359" s="1"/>
    </row>
    <row r="360" spans="15:19">
      <c r="O360" s="1"/>
      <c r="P360" s="1"/>
      <c r="Q360" s="1"/>
      <c r="R360" s="1"/>
      <c r="S360" s="1"/>
    </row>
    <row r="361" spans="15:19">
      <c r="O361" s="1"/>
      <c r="P361" s="1"/>
      <c r="Q361" s="1"/>
      <c r="R361" s="1"/>
      <c r="S361" s="1"/>
    </row>
    <row r="362" spans="15:19">
      <c r="O362" s="1"/>
      <c r="P362" s="1"/>
      <c r="Q362" s="1"/>
      <c r="R362" s="1"/>
      <c r="S362" s="1"/>
    </row>
    <row r="363" spans="15:19">
      <c r="O363" s="1"/>
      <c r="P363" s="1"/>
      <c r="Q363" s="1"/>
      <c r="R363" s="1"/>
      <c r="S363" s="1"/>
    </row>
    <row r="364" spans="15:19">
      <c r="O364" s="1"/>
      <c r="P364" s="1"/>
      <c r="Q364" s="1"/>
      <c r="R364" s="1"/>
      <c r="S364" s="1"/>
    </row>
    <row r="365" spans="15:19">
      <c r="O365" s="1"/>
      <c r="P365" s="1"/>
      <c r="Q365" s="1"/>
      <c r="R365" s="1"/>
      <c r="S365" s="1"/>
    </row>
    <row r="366" spans="15:19">
      <c r="O366" s="1"/>
      <c r="P366" s="1"/>
      <c r="Q366" s="1"/>
      <c r="R366" s="1"/>
      <c r="S366" s="1"/>
    </row>
    <row r="367" spans="15:19">
      <c r="O367" s="1"/>
      <c r="P367" s="1"/>
      <c r="Q367" s="1"/>
      <c r="R367" s="1"/>
      <c r="S367" s="1"/>
    </row>
    <row r="368" spans="15:19">
      <c r="O368" s="1"/>
      <c r="P368" s="1"/>
      <c r="Q368" s="1"/>
      <c r="R368" s="1"/>
      <c r="S368" s="1"/>
    </row>
    <row r="369" spans="15:19">
      <c r="O369" s="1"/>
      <c r="P369" s="1"/>
      <c r="Q369" s="1"/>
      <c r="R369" s="1"/>
      <c r="S369" s="1"/>
    </row>
    <row r="370" spans="15:19">
      <c r="O370" s="1"/>
      <c r="P370" s="1"/>
      <c r="Q370" s="1"/>
      <c r="R370" s="1"/>
      <c r="S370" s="1"/>
    </row>
    <row r="371" spans="15:19">
      <c r="O371" s="1"/>
      <c r="P371" s="1"/>
      <c r="Q371" s="1"/>
      <c r="R371" s="1"/>
      <c r="S371" s="1"/>
    </row>
    <row r="372" spans="15:19">
      <c r="O372" s="1"/>
      <c r="P372" s="1"/>
      <c r="Q372" s="1"/>
      <c r="R372" s="1"/>
      <c r="S372" s="1"/>
    </row>
    <row r="373" spans="15:19">
      <c r="O373" s="1"/>
      <c r="P373" s="1"/>
      <c r="Q373" s="1"/>
      <c r="R373" s="1"/>
      <c r="S373" s="1"/>
    </row>
    <row r="374" spans="15:19">
      <c r="O374" s="1"/>
      <c r="P374" s="1"/>
      <c r="Q374" s="1"/>
      <c r="R374" s="1"/>
      <c r="S374" s="1"/>
    </row>
    <row r="375" spans="15:19">
      <c r="O375" s="1"/>
      <c r="P375" s="1"/>
      <c r="Q375" s="1"/>
      <c r="R375" s="1"/>
      <c r="S375" s="1"/>
    </row>
    <row r="376" spans="15:19">
      <c r="O376" s="1"/>
      <c r="P376" s="1"/>
      <c r="Q376" s="1"/>
      <c r="R376" s="1"/>
      <c r="S376" s="1"/>
    </row>
    <row r="377" spans="15:19">
      <c r="O377" s="1"/>
      <c r="P377" s="1"/>
      <c r="Q377" s="1"/>
      <c r="R377" s="1"/>
      <c r="S377" s="1"/>
    </row>
    <row r="378" spans="15:19">
      <c r="O378" s="1"/>
      <c r="P378" s="1"/>
      <c r="Q378" s="1"/>
      <c r="R378" s="1"/>
      <c r="S378" s="1"/>
    </row>
    <row r="379" spans="15:19">
      <c r="O379" s="1"/>
      <c r="P379" s="1"/>
      <c r="Q379" s="1"/>
      <c r="R379" s="1"/>
      <c r="S379" s="1"/>
    </row>
    <row r="380" spans="15:19">
      <c r="O380" s="1"/>
      <c r="P380" s="1"/>
      <c r="Q380" s="1"/>
      <c r="R380" s="1"/>
      <c r="S380" s="1"/>
    </row>
    <row r="381" spans="15:19">
      <c r="O381" s="1"/>
      <c r="P381" s="1"/>
      <c r="Q381" s="1"/>
      <c r="R381" s="1"/>
      <c r="S381" s="1"/>
    </row>
    <row r="382" spans="15:19">
      <c r="O382" s="1"/>
      <c r="P382" s="1"/>
      <c r="Q382" s="1"/>
      <c r="R382" s="1"/>
      <c r="S382" s="1"/>
    </row>
    <row r="383" spans="15:19">
      <c r="O383" s="1"/>
      <c r="P383" s="1"/>
      <c r="Q383" s="1"/>
      <c r="R383" s="1"/>
      <c r="S383" s="1"/>
    </row>
    <row r="384" spans="15:19">
      <c r="O384" s="1"/>
      <c r="P384" s="1"/>
      <c r="Q384" s="1"/>
      <c r="R384" s="1"/>
      <c r="S384" s="1"/>
    </row>
    <row r="385" spans="15:19">
      <c r="O385" s="1"/>
      <c r="P385" s="1"/>
      <c r="Q385" s="1"/>
      <c r="R385" s="1"/>
      <c r="S385" s="1"/>
    </row>
    <row r="386" spans="15:19">
      <c r="O386" s="1"/>
      <c r="P386" s="1"/>
      <c r="Q386" s="1"/>
      <c r="R386" s="1"/>
      <c r="S386" s="1"/>
    </row>
    <row r="387" spans="15:19">
      <c r="O387" s="1"/>
      <c r="P387" s="1"/>
      <c r="Q387" s="1"/>
      <c r="R387" s="1"/>
      <c r="S387" s="1"/>
    </row>
    <row r="388" spans="15:19">
      <c r="O388" s="1"/>
      <c r="P388" s="1"/>
      <c r="Q388" s="1"/>
      <c r="R388" s="1"/>
      <c r="S388" s="1"/>
    </row>
    <row r="389" spans="15:19">
      <c r="O389" s="1"/>
      <c r="P389" s="1"/>
      <c r="Q389" s="1"/>
      <c r="R389" s="1"/>
      <c r="S389" s="1"/>
    </row>
    <row r="390" spans="15:19">
      <c r="O390" s="1"/>
      <c r="P390" s="1"/>
      <c r="Q390" s="1"/>
      <c r="R390" s="1"/>
      <c r="S390" s="1"/>
    </row>
    <row r="391" spans="15:19">
      <c r="P391" s="1"/>
      <c r="Q391" s="1"/>
      <c r="R391" s="1"/>
      <c r="S391" s="1"/>
    </row>
  </sheetData>
  <protectedRanges>
    <protectedRange sqref="N9:N208" name="Oblast3"/>
    <protectedRange sqref="C9:L208" name="Oblast2"/>
    <protectedRange sqref="D3:E6" name="Oblast1"/>
  </protectedRanges>
  <mergeCells count="45">
    <mergeCell ref="P40:R40"/>
    <mergeCell ref="P41:R41"/>
    <mergeCell ref="P42:R43"/>
    <mergeCell ref="S42:S43"/>
    <mergeCell ref="T42:T43"/>
    <mergeCell ref="P34:R34"/>
    <mergeCell ref="P35:R35"/>
    <mergeCell ref="P36:R36"/>
    <mergeCell ref="P37:R37"/>
    <mergeCell ref="P38:R38"/>
    <mergeCell ref="P39:R39"/>
    <mergeCell ref="P28:R28"/>
    <mergeCell ref="P29:R29"/>
    <mergeCell ref="P30:R30"/>
    <mergeCell ref="P31:R31"/>
    <mergeCell ref="P32:R32"/>
    <mergeCell ref="P33:R33"/>
    <mergeCell ref="P22:R22"/>
    <mergeCell ref="P23:R23"/>
    <mergeCell ref="P24:R24"/>
    <mergeCell ref="P25:R25"/>
    <mergeCell ref="P26:R26"/>
    <mergeCell ref="P27:R27"/>
    <mergeCell ref="P16:R16"/>
    <mergeCell ref="P17:R17"/>
    <mergeCell ref="P18:R18"/>
    <mergeCell ref="P19:R19"/>
    <mergeCell ref="P20:R20"/>
    <mergeCell ref="P21:R21"/>
    <mergeCell ref="D6:H6"/>
    <mergeCell ref="P8:R8"/>
    <mergeCell ref="P9:R9"/>
    <mergeCell ref="P11:R11"/>
    <mergeCell ref="P13:R14"/>
    <mergeCell ref="S13:T14"/>
    <mergeCell ref="B3:C3"/>
    <mergeCell ref="D3:H3"/>
    <mergeCell ref="P3:R6"/>
    <mergeCell ref="S3:T6"/>
    <mergeCell ref="B4:C4"/>
    <mergeCell ref="D4:H4"/>
    <mergeCell ref="B5:C5"/>
    <mergeCell ref="D5:H5"/>
    <mergeCell ref="I5:M5"/>
    <mergeCell ref="B6:C6"/>
  </mergeCells>
  <conditionalFormatting sqref="S3:T6">
    <cfRule type="containsText" dxfId="2" priority="3" operator="containsText" text="NESPLNĚNA">
      <formula>NOT(ISERROR(SEARCH("NESPLNĚNA",S3)))</formula>
    </cfRule>
  </conditionalFormatting>
  <conditionalFormatting sqref="S13:T14">
    <cfRule type="containsText" dxfId="1" priority="2" operator="containsText" text="NESPLNĚNA">
      <formula>NOT(ISERROR(SEARCH("NESPLNĚNA",S13)))</formula>
    </cfRule>
  </conditionalFormatting>
  <conditionalFormatting sqref="P8:T196">
    <cfRule type="expression" dxfId="0" priority="1">
      <formula>$D$4="kontrolní"</formula>
    </cfRule>
  </conditionalFormatting>
  <dataValidations count="1">
    <dataValidation type="list" allowBlank="1" showInputMessage="1" showErrorMessage="1" sqref="N9:N208">
      <formula1>sektor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BN395"/>
  <sheetViews>
    <sheetView zoomScale="60" zoomScaleNormal="60" workbookViewId="0">
      <selection activeCell="A3" sqref="A3:XFD3"/>
    </sheetView>
  </sheetViews>
  <sheetFormatPr defaultColWidth="8.85546875" defaultRowHeight="15"/>
  <cols>
    <col min="1" max="1" width="9.140625" style="1"/>
    <col min="2" max="2" width="4.140625" style="9" customWidth="1"/>
    <col min="3" max="3" width="87.85546875" style="1" customWidth="1"/>
    <col min="4" max="4" width="21.42578125" style="1" customWidth="1"/>
    <col min="5" max="5" width="16.85546875" style="1" customWidth="1"/>
    <col min="6" max="6" width="14.42578125" style="1" customWidth="1"/>
    <col min="7" max="7" width="20" style="1" customWidth="1"/>
    <col min="8" max="8" width="19.42578125" style="1" customWidth="1"/>
    <col min="9" max="9" width="17.85546875" style="1" customWidth="1"/>
    <col min="10" max="10" width="24.42578125" style="1" customWidth="1"/>
    <col min="11" max="11" width="19.28515625" style="1" customWidth="1"/>
    <col min="12" max="12" width="23.28515625" style="1" customWidth="1"/>
    <col min="13" max="13" width="22" style="2" customWidth="1"/>
    <col min="14" max="14" width="9.140625" style="1"/>
    <col min="17" max="17" width="11.7109375" customWidth="1"/>
    <col min="18" max="18" width="16" customWidth="1"/>
    <col min="19" max="19" width="42.28515625" customWidth="1"/>
    <col min="20" max="20" width="21.42578125" style="1" customWidth="1"/>
    <col min="21" max="65" width="9.140625" style="1"/>
  </cols>
  <sheetData>
    <row r="1" spans="2:66" s="1" customFormat="1">
      <c r="B1" s="9"/>
      <c r="M1" s="2"/>
    </row>
    <row r="2" spans="2:66" s="1" customFormat="1">
      <c r="B2" s="28"/>
      <c r="C2" s="29"/>
      <c r="D2" s="29"/>
      <c r="E2" s="29"/>
      <c r="F2" s="29"/>
      <c r="G2" s="29"/>
      <c r="H2" s="29"/>
      <c r="I2" s="38"/>
      <c r="J2" s="38"/>
      <c r="K2" s="38"/>
      <c r="L2" s="38"/>
      <c r="M2" s="39"/>
      <c r="N2" s="38"/>
      <c r="O2" s="38"/>
      <c r="P2" s="38"/>
      <c r="Q2" s="38"/>
      <c r="R2" s="38"/>
      <c r="S2" s="38"/>
      <c r="T2" s="40"/>
    </row>
    <row r="3" spans="2:66" s="1" customFormat="1">
      <c r="B3" s="30"/>
      <c r="C3" s="31"/>
      <c r="D3" s="31"/>
      <c r="E3" s="31"/>
      <c r="F3" s="31"/>
      <c r="G3" s="31"/>
      <c r="H3" s="31"/>
      <c r="I3" s="41"/>
      <c r="J3" s="41"/>
      <c r="K3" s="41"/>
      <c r="L3" s="41"/>
      <c r="M3" s="42"/>
      <c r="N3" s="41"/>
      <c r="O3" s="41"/>
      <c r="P3" s="41"/>
      <c r="Q3" s="41"/>
      <c r="R3" s="41"/>
      <c r="S3" s="41"/>
      <c r="T3" s="43"/>
    </row>
    <row r="4" spans="2:66" s="1" customFormat="1">
      <c r="B4" s="30"/>
      <c r="C4" s="31"/>
      <c r="D4" s="31"/>
      <c r="E4" s="31"/>
      <c r="F4" s="31"/>
      <c r="G4" s="31"/>
      <c r="H4" s="31"/>
      <c r="I4" s="41"/>
      <c r="J4" s="41"/>
      <c r="K4" s="41"/>
      <c r="L4" s="41"/>
      <c r="M4" s="42"/>
      <c r="N4" s="41"/>
      <c r="O4" s="41"/>
      <c r="P4" s="41"/>
      <c r="Q4" s="41"/>
      <c r="R4" s="41"/>
      <c r="S4" s="41"/>
      <c r="T4" s="43"/>
    </row>
    <row r="5" spans="2:66" s="1" customFormat="1">
      <c r="B5" s="32"/>
      <c r="C5" s="33"/>
      <c r="D5" s="33"/>
      <c r="E5" s="33"/>
      <c r="F5" s="33"/>
      <c r="G5" s="33"/>
      <c r="H5" s="33"/>
      <c r="I5" s="44"/>
      <c r="J5" s="44"/>
      <c r="K5" s="44"/>
      <c r="L5" s="44"/>
      <c r="M5" s="45"/>
      <c r="N5" s="44"/>
      <c r="O5" s="44"/>
      <c r="P5" s="44"/>
      <c r="Q5" s="44"/>
      <c r="R5" s="44"/>
      <c r="S5" s="44"/>
      <c r="T5" s="46"/>
    </row>
    <row r="6" spans="2:66" s="1" customFormat="1">
      <c r="B6" s="9"/>
      <c r="M6" s="2"/>
    </row>
    <row r="7" spans="2:66" ht="18.75">
      <c r="B7" s="66" t="s">
        <v>1</v>
      </c>
      <c r="C7" s="66"/>
      <c r="D7" s="68" t="s">
        <v>41</v>
      </c>
      <c r="E7" s="68"/>
      <c r="F7" s="68"/>
      <c r="G7" s="68"/>
      <c r="H7" s="68"/>
      <c r="I7" s="11"/>
      <c r="J7" s="11"/>
      <c r="K7" s="11"/>
      <c r="L7" s="11"/>
      <c r="N7" s="2"/>
      <c r="O7" s="1"/>
      <c r="P7" s="64" t="s">
        <v>9</v>
      </c>
      <c r="Q7" s="64"/>
      <c r="R7" s="64"/>
      <c r="S7" s="70" t="str">
        <f>IF(D8="Kontrolní","Podmínka max. 49% nemusí být splněna u kontrolního orgánu na základě Metodiky pro standardizaci místních akčních skupin v programovém období 2014-2020.",IF((S13/S15)&gt;0.49,"podmínka max. 49% veřejného sektoru NESPLNĚNA","podmínka max. 49% veřejného sektoru SPLNĚNA"))</f>
        <v>podmínka max. 49% veřejného sektoru SPLNĚNA</v>
      </c>
      <c r="T7" s="70"/>
      <c r="U7" s="12"/>
      <c r="BN7" s="1"/>
    </row>
    <row r="8" spans="2:66" ht="18.75">
      <c r="B8" s="66" t="s">
        <v>25</v>
      </c>
      <c r="C8" s="66"/>
      <c r="D8" s="68" t="s">
        <v>26</v>
      </c>
      <c r="E8" s="68"/>
      <c r="F8" s="68"/>
      <c r="G8" s="68"/>
      <c r="H8" s="68"/>
      <c r="I8" s="11"/>
      <c r="J8" s="11"/>
      <c r="K8" s="11"/>
      <c r="L8" s="11"/>
      <c r="N8" s="2"/>
      <c r="O8" s="1"/>
      <c r="P8" s="64"/>
      <c r="Q8" s="64"/>
      <c r="R8" s="64"/>
      <c r="S8" s="70"/>
      <c r="T8" s="70"/>
      <c r="U8" s="12"/>
      <c r="BN8" s="1"/>
    </row>
    <row r="9" spans="2:66" ht="18.75">
      <c r="B9" s="66" t="s">
        <v>14</v>
      </c>
      <c r="C9" s="66"/>
      <c r="D9" s="68" t="s">
        <v>42</v>
      </c>
      <c r="E9" s="68"/>
      <c r="F9" s="68"/>
      <c r="G9" s="68"/>
      <c r="H9" s="68"/>
      <c r="I9" s="63" t="str">
        <f>IF(SUBTOTAL(3,C13:C212)=SUBTOTAL(3,L13:L212),IF(SUBTOTAL(3,L13:L212)=SUBTOTAL(3,N13:N212),"","POZOR: Některý z partnerů nemá přiřazený sektor nebo zájmovou skupinu."),"POZOR: Některý z partnerů nemá přiřazený sektor nebo zájmovou skupinu.")</f>
        <v/>
      </c>
      <c r="J9" s="63"/>
      <c r="K9" s="63"/>
      <c r="L9" s="63"/>
      <c r="M9" s="63"/>
      <c r="O9" s="20"/>
      <c r="P9" s="64"/>
      <c r="Q9" s="64"/>
      <c r="R9" s="64"/>
      <c r="S9" s="70"/>
      <c r="T9" s="70"/>
    </row>
    <row r="10" spans="2:66" ht="24.75" customHeight="1">
      <c r="B10" s="67" t="s">
        <v>24</v>
      </c>
      <c r="C10" s="67"/>
      <c r="D10" s="69" t="s">
        <v>43</v>
      </c>
      <c r="E10" s="69"/>
      <c r="F10" s="69"/>
      <c r="G10" s="69"/>
      <c r="H10" s="69"/>
      <c r="I10" s="11"/>
      <c r="J10" s="11"/>
      <c r="K10" s="11"/>
      <c r="L10" s="11"/>
      <c r="O10" s="20"/>
      <c r="P10" s="64"/>
      <c r="Q10" s="64"/>
      <c r="R10" s="64"/>
      <c r="S10" s="70"/>
      <c r="T10" s="70"/>
    </row>
    <row r="11" spans="2:66">
      <c r="O11" s="1"/>
      <c r="P11" s="1"/>
      <c r="Q11" s="1"/>
      <c r="R11" s="1"/>
      <c r="S11" s="1"/>
    </row>
    <row r="12" spans="2:66" ht="29.25" customHeight="1">
      <c r="B12" s="17"/>
      <c r="C12" s="3" t="s">
        <v>17</v>
      </c>
      <c r="D12" s="3" t="s">
        <v>30</v>
      </c>
      <c r="E12" s="16" t="s">
        <v>20</v>
      </c>
      <c r="F12" s="16" t="s">
        <v>21</v>
      </c>
      <c r="G12" s="16" t="s">
        <v>22</v>
      </c>
      <c r="H12" s="16" t="s">
        <v>23</v>
      </c>
      <c r="I12" s="16" t="s">
        <v>19</v>
      </c>
      <c r="J12" s="16" t="s">
        <v>15</v>
      </c>
      <c r="K12" s="16" t="s">
        <v>16</v>
      </c>
      <c r="L12" s="3" t="s">
        <v>18</v>
      </c>
      <c r="M12" s="16" t="s">
        <v>13</v>
      </c>
      <c r="N12" s="3" t="s">
        <v>0</v>
      </c>
      <c r="O12" s="1"/>
      <c r="P12" s="60"/>
      <c r="Q12" s="61"/>
      <c r="R12" s="62"/>
      <c r="S12" s="34" t="s">
        <v>7</v>
      </c>
      <c r="T12" s="34" t="s">
        <v>8</v>
      </c>
      <c r="BN12" s="1"/>
    </row>
    <row r="13" spans="2:66">
      <c r="B13" s="3">
        <v>1</v>
      </c>
      <c r="C13" s="27" t="s">
        <v>39</v>
      </c>
      <c r="D13" s="23"/>
      <c r="E13" s="23"/>
      <c r="F13" s="23"/>
      <c r="G13" s="24">
        <v>234923</v>
      </c>
      <c r="H13" s="21"/>
      <c r="I13" s="22" t="s">
        <v>45</v>
      </c>
      <c r="J13" s="22" t="s">
        <v>46</v>
      </c>
      <c r="K13" s="21"/>
      <c r="L13" s="71" t="s">
        <v>130</v>
      </c>
      <c r="M13" s="18">
        <f>IFERROR(VLOOKUP(L13,'Zájmové skupiny'!$C$3:$D$27,2,0),"")</f>
        <v>1</v>
      </c>
      <c r="N13" s="18" t="s">
        <v>2</v>
      </c>
      <c r="O13" s="1"/>
      <c r="P13" s="57" t="s">
        <v>6</v>
      </c>
      <c r="Q13" s="58"/>
      <c r="R13" s="59"/>
      <c r="S13" s="35">
        <f>COUNTIF(N13:N212,"veřejný")</f>
        <v>13</v>
      </c>
      <c r="T13" s="36">
        <f>$S$13/$S$15</f>
        <v>0.43333333333333335</v>
      </c>
      <c r="BN13" s="1"/>
    </row>
    <row r="14" spans="2:66">
      <c r="B14" s="3">
        <v>2</v>
      </c>
      <c r="C14" s="48" t="s">
        <v>40</v>
      </c>
      <c r="D14" s="23"/>
      <c r="E14" s="22"/>
      <c r="F14" s="22"/>
      <c r="G14" s="25">
        <v>234494</v>
      </c>
      <c r="H14" s="19"/>
      <c r="I14" s="23" t="s">
        <v>49</v>
      </c>
      <c r="J14" s="23" t="s">
        <v>50</v>
      </c>
      <c r="K14" s="21"/>
      <c r="L14" s="72" t="s">
        <v>130</v>
      </c>
      <c r="M14" s="18">
        <f>IFERROR(VLOOKUP(L14,'Zájmové skupiny'!$C$3:$D$27,2,0),"")</f>
        <v>1</v>
      </c>
      <c r="N14" s="18" t="s">
        <v>2</v>
      </c>
      <c r="O14" s="1"/>
      <c r="P14" s="6" t="s">
        <v>5</v>
      </c>
      <c r="Q14" s="7"/>
      <c r="R14" s="8"/>
      <c r="S14" s="35">
        <f>COUNTIF(N13:N212,"soukromý")</f>
        <v>17</v>
      </c>
      <c r="T14" s="36">
        <f>$S$14/$S$15</f>
        <v>0.56666666666666665</v>
      </c>
      <c r="BN14" s="1"/>
    </row>
    <row r="15" spans="2:66">
      <c r="B15" s="3">
        <v>3</v>
      </c>
      <c r="C15" s="27" t="s">
        <v>44</v>
      </c>
      <c r="D15" s="23"/>
      <c r="E15" s="22"/>
      <c r="F15" s="22"/>
      <c r="G15" s="25">
        <v>243981</v>
      </c>
      <c r="H15" s="19"/>
      <c r="I15" s="23" t="s">
        <v>47</v>
      </c>
      <c r="J15" s="23" t="s">
        <v>48</v>
      </c>
      <c r="K15" s="21"/>
      <c r="L15" s="72" t="s">
        <v>130</v>
      </c>
      <c r="M15" s="18">
        <f>IFERROR(VLOOKUP(L15,'Zájmové skupiny'!$C$3:$D$27,2,0),"")</f>
        <v>1</v>
      </c>
      <c r="N15" s="18" t="s">
        <v>2</v>
      </c>
      <c r="O15" s="1"/>
      <c r="P15" s="57" t="s">
        <v>4</v>
      </c>
      <c r="Q15" s="58"/>
      <c r="R15" s="59"/>
      <c r="S15" s="35">
        <f>SUBTOTAL(3,N13:N212)</f>
        <v>30</v>
      </c>
      <c r="T15" s="37">
        <f>T13+T14</f>
        <v>1</v>
      </c>
      <c r="BN15" s="1"/>
    </row>
    <row r="16" spans="2:66">
      <c r="B16" s="3">
        <v>4</v>
      </c>
      <c r="C16" s="48" t="s">
        <v>51</v>
      </c>
      <c r="D16" s="23"/>
      <c r="E16" s="22"/>
      <c r="F16" s="22"/>
      <c r="G16" s="25">
        <v>235041</v>
      </c>
      <c r="H16" s="19"/>
      <c r="I16" s="23" t="s">
        <v>53</v>
      </c>
      <c r="J16" s="23" t="s">
        <v>54</v>
      </c>
      <c r="K16" s="21"/>
      <c r="L16" s="72" t="s">
        <v>130</v>
      </c>
      <c r="M16" s="18">
        <f>IFERROR(VLOOKUP(L16,'Zájmové skupiny'!$C$3:$D$27,2,0),"")</f>
        <v>1</v>
      </c>
      <c r="N16" s="18" t="s">
        <v>2</v>
      </c>
      <c r="O16" s="1"/>
      <c r="P16" s="1"/>
      <c r="Q16" s="1"/>
      <c r="R16" s="1"/>
      <c r="S16" s="1"/>
      <c r="BN16" s="1"/>
    </row>
    <row r="17" spans="2:66" ht="18.75" customHeight="1">
      <c r="B17" s="3">
        <v>5</v>
      </c>
      <c r="C17" s="27" t="s">
        <v>52</v>
      </c>
      <c r="D17" s="23"/>
      <c r="E17" s="22"/>
      <c r="F17" s="22"/>
      <c r="G17" s="25">
        <v>234508</v>
      </c>
      <c r="H17" s="19"/>
      <c r="I17" s="23" t="s">
        <v>56</v>
      </c>
      <c r="J17" s="23" t="s">
        <v>55</v>
      </c>
      <c r="K17" s="21"/>
      <c r="L17" s="72" t="s">
        <v>130</v>
      </c>
      <c r="M17" s="18">
        <f>IFERROR(VLOOKUP(L17,'Zájmové skupiny'!$C$3:$D$27,2,0),"")</f>
        <v>1</v>
      </c>
      <c r="N17" s="18" t="s">
        <v>2</v>
      </c>
      <c r="O17" s="1"/>
      <c r="P17" s="64" t="s">
        <v>9</v>
      </c>
      <c r="Q17" s="64"/>
      <c r="R17" s="64"/>
      <c r="S17" s="65" t="str">
        <f>IF((S21/S46)&gt;0.49,"podmínka max. 49% zájmové skupiny NESPLNĚNA",IF((S22/S46)&gt;0.49,"podmínka max. 49% zájmové skupiny NESPLNĚNA",IF((S23/S46)&gt;0.49,"podmínka max. 49% zájmové skupiny NESPLNĚNA",IF((S24/S46)&gt;0.49,"podmínka max. 49% zájmové skupiny NESPLNĚNA",IF((S25/S46)&gt;0.49,"podmínka max. 49% zájmové skupiny NESPLNĚNA",IF((S26/S46)&gt;0.49,"podmínka max. 49% zájmové skupiny NESPLNĚNA",IF((S27/S46)&gt;0.49,"podmínka max. 49% zájmové skupiny NESPLNĚNA",IF((S28/S46)&gt;0.49,"podmínka max. 49% zájmové skupiny NESPLNĚNA",IF((S29/S46)&gt;0.49,"podmínka max. 49% zájmové skupiny NESPLNĚNA",IF((S30/S46)&gt;0.49,"podmínka max. 49% zájmové skupiny NESPLNĚNA",IF((S31/S46)&gt;0.49,"podmínka max. 49% zájmové skupiny NESPLNĚNA",IF((S32/S46)&gt;0.49,"podmínka max. 49% zájmové skupiny NESPLNĚNA",IF((S33/S46)&gt;0.49,"podmínka max. 49% zájmové skupiny NESPLNĚNA",IF((S34/S46)&gt;0.49,"podmínka max. 49% zájmové skupiny NESPLNĚNA",IF((S35/S46)&gt;0.49,"podmínka max. 49% zájmové skupiny NESPLNĚNA",IF((S36/S46)&gt;0.49,"podmínka max. 49% zájmové skupiny NESPLNĚNA",IF((S37/S46)&gt;0.49,"podmínka max. 49% zájmové skupiny NESPLNĚNA",IF((S38/S46)&gt;0.49,"podmínka max. 49% zájmové skupiny NESPLNĚNA",IF((S39/S46)&gt;0.49,"podmínka max. 49% zájmové skupiny NESPLNĚNA",IF((S40/S46)&gt;0.49,"podmínka max. 49% zájmové skupiny NESPLNĚNA",IF((S41/S46)&gt;0.49,"podmínka max. 49% zájmové skupiny NESPLNĚNA",IF((S42/S46)&gt;0.49,"podmínka max. 49% zájmové skupiny NESPLNĚNA",IF((S43/S46)&gt;0.49,"podmínka max. 49% zájmové skupiny NESPLNĚNA",IF((S44/S46)&gt;0.49,"podmínka max. 49% zájmové skupiny NESPLNĚNA",IF((S45/S46)&gt;0.49,"podmínka max. 49% zájmové skupiny NESPLNĚNA","podmínka max. 49% zájmové skupiny SPLNĚNA")))))))))))))))))))))))))</f>
        <v>podmínka max. 49% zájmové skupiny SPLNĚNA</v>
      </c>
      <c r="T17" s="65"/>
      <c r="BN17" s="1"/>
    </row>
    <row r="18" spans="2:66" ht="18.75" customHeight="1">
      <c r="B18" s="3">
        <v>6</v>
      </c>
      <c r="C18" s="48" t="s">
        <v>57</v>
      </c>
      <c r="D18" s="23"/>
      <c r="E18" s="22"/>
      <c r="F18" s="22"/>
      <c r="G18" s="25">
        <v>71002227</v>
      </c>
      <c r="H18" s="19"/>
      <c r="I18" s="23" t="s">
        <v>58</v>
      </c>
      <c r="J18" s="23" t="s">
        <v>59</v>
      </c>
      <c r="K18" s="21"/>
      <c r="L18" s="18" t="s">
        <v>36</v>
      </c>
      <c r="M18" s="18">
        <f>IFERROR(VLOOKUP(L18,'Zájmové skupiny'!$C$3:$D$27,2,0),"")</f>
        <v>2</v>
      </c>
      <c r="N18" s="18" t="s">
        <v>2</v>
      </c>
      <c r="O18" s="1"/>
      <c r="P18" s="64"/>
      <c r="Q18" s="64"/>
      <c r="R18" s="64"/>
      <c r="S18" s="65"/>
      <c r="T18" s="65"/>
      <c r="BN18" s="1"/>
    </row>
    <row r="19" spans="2:66" ht="16.5" customHeight="1">
      <c r="B19" s="3">
        <v>7</v>
      </c>
      <c r="C19" s="27" t="s">
        <v>60</v>
      </c>
      <c r="D19" s="23"/>
      <c r="E19" s="22"/>
      <c r="F19" s="22"/>
      <c r="G19" s="25">
        <v>47013958</v>
      </c>
      <c r="H19" s="19"/>
      <c r="I19" s="23" t="s">
        <v>61</v>
      </c>
      <c r="J19" s="23" t="s">
        <v>62</v>
      </c>
      <c r="K19" s="21"/>
      <c r="L19" s="18" t="s">
        <v>36</v>
      </c>
      <c r="M19" s="18">
        <f>IFERROR(VLOOKUP(L19,'Zájmové skupiny'!$C$3:$D$27,2,0),"")</f>
        <v>2</v>
      </c>
      <c r="N19" s="18" t="s">
        <v>2</v>
      </c>
      <c r="O19" s="1"/>
      <c r="P19" s="1"/>
      <c r="Q19" s="1"/>
      <c r="R19" s="1"/>
      <c r="S19" s="1"/>
      <c r="BN19" s="1"/>
    </row>
    <row r="20" spans="2:66">
      <c r="B20" s="3">
        <v>8</v>
      </c>
      <c r="C20" s="48" t="s">
        <v>63</v>
      </c>
      <c r="D20" s="23"/>
      <c r="E20" s="22"/>
      <c r="F20" s="22"/>
      <c r="G20" s="25">
        <v>71002022</v>
      </c>
      <c r="H20" s="19"/>
      <c r="I20" s="23" t="s">
        <v>65</v>
      </c>
      <c r="J20" s="23" t="s">
        <v>66</v>
      </c>
      <c r="K20" s="21"/>
      <c r="L20" s="18" t="s">
        <v>36</v>
      </c>
      <c r="M20" s="18">
        <f>IFERROR(VLOOKUP(L20,'Zájmové skupiny'!$C$3:$D$27,2,0),"")</f>
        <v>2</v>
      </c>
      <c r="N20" s="18" t="s">
        <v>2</v>
      </c>
      <c r="O20" s="1"/>
      <c r="P20" s="60"/>
      <c r="Q20" s="61"/>
      <c r="R20" s="62"/>
      <c r="S20" s="34" t="s">
        <v>7</v>
      </c>
      <c r="T20" s="34" t="s">
        <v>8</v>
      </c>
      <c r="BN20" s="1"/>
    </row>
    <row r="21" spans="2:66">
      <c r="B21" s="3">
        <v>9</v>
      </c>
      <c r="C21" s="27" t="s">
        <v>67</v>
      </c>
      <c r="D21" s="22"/>
      <c r="E21" s="22"/>
      <c r="F21" s="22"/>
      <c r="G21" s="24">
        <v>47013958</v>
      </c>
      <c r="H21" s="19"/>
      <c r="I21" s="22" t="s">
        <v>68</v>
      </c>
      <c r="J21" s="22" t="s">
        <v>69</v>
      </c>
      <c r="K21" s="19"/>
      <c r="L21" s="18" t="s">
        <v>36</v>
      </c>
      <c r="M21" s="18">
        <f>IFERROR(VLOOKUP(L21,'Zájmové skupiny'!$C$3:$D$27,2,0),"")</f>
        <v>2</v>
      </c>
      <c r="N21" s="18" t="s">
        <v>2</v>
      </c>
      <c r="O21" s="1"/>
      <c r="P21" s="57" t="str">
        <f>'Zájmové skupiny'!C3</f>
        <v>Město a obce</v>
      </c>
      <c r="Q21" s="58"/>
      <c r="R21" s="59"/>
      <c r="S21" s="4">
        <f>COUNTIF($M$13:$M$212,"1")</f>
        <v>5</v>
      </c>
      <c r="T21" s="5">
        <f>$S21/$S$46</f>
        <v>0.16666666666666666</v>
      </c>
      <c r="BN21" s="1"/>
    </row>
    <row r="22" spans="2:66">
      <c r="B22" s="3">
        <v>10</v>
      </c>
      <c r="C22" s="48" t="s">
        <v>64</v>
      </c>
      <c r="D22" s="22"/>
      <c r="E22" s="22"/>
      <c r="F22" s="22"/>
      <c r="G22" s="24">
        <v>70990701</v>
      </c>
      <c r="H22" s="19"/>
      <c r="I22" s="22" t="s">
        <v>71</v>
      </c>
      <c r="J22" s="22" t="s">
        <v>72</v>
      </c>
      <c r="K22" s="19"/>
      <c r="L22" s="18" t="s">
        <v>36</v>
      </c>
      <c r="M22" s="18">
        <f>IFERROR(VLOOKUP(L22,'Zájmové skupiny'!$C$3:$D$27,2,0),"")</f>
        <v>2</v>
      </c>
      <c r="N22" s="18" t="s">
        <v>2</v>
      </c>
      <c r="O22" s="1"/>
      <c r="P22" s="57" t="str">
        <f>'Zájmové skupiny'!C4</f>
        <v>Školy a školská zařízení</v>
      </c>
      <c r="Q22" s="58"/>
      <c r="R22" s="59"/>
      <c r="S22" s="4">
        <f>COUNTIF($M$13:$M$212,"2")</f>
        <v>8</v>
      </c>
      <c r="T22" s="5">
        <f t="shared" ref="T22:T45" si="0">$S22/$S$46</f>
        <v>0.26666666666666666</v>
      </c>
      <c r="BN22" s="1"/>
    </row>
    <row r="23" spans="2:66">
      <c r="B23" s="3">
        <v>11</v>
      </c>
      <c r="C23" s="27" t="s">
        <v>70</v>
      </c>
      <c r="D23" s="22"/>
      <c r="E23" s="22"/>
      <c r="F23" s="22"/>
      <c r="G23" s="24">
        <v>70990689</v>
      </c>
      <c r="H23" s="19"/>
      <c r="I23" s="22" t="s">
        <v>73</v>
      </c>
      <c r="J23" s="22" t="s">
        <v>74</v>
      </c>
      <c r="K23" s="19"/>
      <c r="L23" s="18" t="s">
        <v>36</v>
      </c>
      <c r="M23" s="18">
        <f>IFERROR(VLOOKUP(L23,'Zájmové skupiny'!$C$3:$D$27,2,0),"")</f>
        <v>2</v>
      </c>
      <c r="N23" s="18" t="s">
        <v>2</v>
      </c>
      <c r="O23" s="1"/>
      <c r="P23" s="57" t="str">
        <f>'Zájmové skupiny'!C5</f>
        <v>Neziskové organizace</v>
      </c>
      <c r="Q23" s="58"/>
      <c r="R23" s="59"/>
      <c r="S23" s="4">
        <f>COUNTIF($M$13:$M$212,"3")</f>
        <v>13</v>
      </c>
      <c r="T23" s="5">
        <f t="shared" si="0"/>
        <v>0.43333333333333335</v>
      </c>
      <c r="BN23" s="1"/>
    </row>
    <row r="24" spans="2:66">
      <c r="B24" s="3">
        <v>12</v>
      </c>
      <c r="C24" s="48" t="s">
        <v>75</v>
      </c>
      <c r="D24" s="22"/>
      <c r="E24" s="22"/>
      <c r="F24" s="22"/>
      <c r="G24" s="24">
        <v>70980613</v>
      </c>
      <c r="H24" s="19"/>
      <c r="I24" s="22" t="s">
        <v>76</v>
      </c>
      <c r="J24" s="22" t="s">
        <v>77</v>
      </c>
      <c r="K24" s="19"/>
      <c r="L24" s="18" t="s">
        <v>36</v>
      </c>
      <c r="M24" s="18">
        <f>IFERROR(VLOOKUP(L24,'Zájmové skupiny'!$C$3:$D$27,2,0),"")</f>
        <v>2</v>
      </c>
      <c r="N24" s="18" t="s">
        <v>2</v>
      </c>
      <c r="O24" s="1"/>
      <c r="P24" s="57" t="str">
        <f>'Zájmové skupiny'!C6</f>
        <v>Podnikatelé</v>
      </c>
      <c r="Q24" s="58"/>
      <c r="R24" s="59"/>
      <c r="S24" s="4">
        <f>COUNTIF($M$13:$M$212,"4")</f>
        <v>4</v>
      </c>
      <c r="T24" s="5">
        <f t="shared" si="0"/>
        <v>0.13333333333333333</v>
      </c>
      <c r="BN24" s="1"/>
    </row>
    <row r="25" spans="2:66">
      <c r="B25" s="3">
        <v>13</v>
      </c>
      <c r="C25" s="48" t="s">
        <v>78</v>
      </c>
      <c r="D25" s="22"/>
      <c r="E25" s="22"/>
      <c r="F25" s="22"/>
      <c r="G25" s="24">
        <v>75034484</v>
      </c>
      <c r="H25" s="19"/>
      <c r="I25" s="22" t="s">
        <v>79</v>
      </c>
      <c r="J25" s="22" t="s">
        <v>80</v>
      </c>
      <c r="K25" s="19"/>
      <c r="L25" s="18" t="s">
        <v>36</v>
      </c>
      <c r="M25" s="18">
        <f>IFERROR(VLOOKUP(L25,'Zájmové skupiny'!$C$3:$D$27,2,0),"")</f>
        <v>2</v>
      </c>
      <c r="N25" s="18" t="s">
        <v>2</v>
      </c>
      <c r="O25" s="1"/>
      <c r="P25" s="57" t="str">
        <f>'Zájmové skupiny'!C7</f>
        <v xml:space="preserve">Fyzické osoby (od 21. 8. 2020) </v>
      </c>
      <c r="Q25" s="58"/>
      <c r="R25" s="59"/>
      <c r="S25" s="4">
        <f>COUNTIF($M$13:$M$212,"5")</f>
        <v>0</v>
      </c>
      <c r="T25" s="5">
        <f t="shared" si="0"/>
        <v>0</v>
      </c>
      <c r="BN25" s="1"/>
    </row>
    <row r="26" spans="2:66">
      <c r="B26" s="3">
        <v>14</v>
      </c>
      <c r="C26" s="48" t="s">
        <v>81</v>
      </c>
      <c r="D26" s="22"/>
      <c r="E26" s="22"/>
      <c r="F26" s="22"/>
      <c r="G26" s="24">
        <v>48704873</v>
      </c>
      <c r="H26" s="19"/>
      <c r="I26" s="22" t="s">
        <v>82</v>
      </c>
      <c r="J26" s="22" t="s">
        <v>83</v>
      </c>
      <c r="K26" s="19"/>
      <c r="L26" s="18" t="s">
        <v>37</v>
      </c>
      <c r="M26" s="18">
        <f>IFERROR(VLOOKUP(L26,'Zájmové skupiny'!$C$3:$D$27,2,0),"")</f>
        <v>3</v>
      </c>
      <c r="N26" s="18" t="s">
        <v>3</v>
      </c>
      <c r="O26" s="1"/>
      <c r="P26" s="57">
        <f>'Zájmové skupiny'!C8</f>
        <v>0</v>
      </c>
      <c r="Q26" s="58"/>
      <c r="R26" s="59"/>
      <c r="S26" s="4">
        <f>COUNTIF($M$13:$M$212,"6")</f>
        <v>0</v>
      </c>
      <c r="T26" s="5">
        <f t="shared" si="0"/>
        <v>0</v>
      </c>
      <c r="BN26" s="1"/>
    </row>
    <row r="27" spans="2:66">
      <c r="B27" s="3">
        <v>15</v>
      </c>
      <c r="C27" s="48" t="s">
        <v>84</v>
      </c>
      <c r="D27" s="22"/>
      <c r="E27" s="22"/>
      <c r="F27" s="22"/>
      <c r="G27" s="24">
        <v>22740082</v>
      </c>
      <c r="H27" s="19"/>
      <c r="I27" s="22" t="s">
        <v>85</v>
      </c>
      <c r="J27" s="22" t="s">
        <v>86</v>
      </c>
      <c r="K27" s="19"/>
      <c r="L27" s="18" t="s">
        <v>37</v>
      </c>
      <c r="M27" s="18">
        <f>IFERROR(VLOOKUP(L27,'Zájmové skupiny'!$C$3:$D$27,2,0),"")</f>
        <v>3</v>
      </c>
      <c r="N27" s="18" t="s">
        <v>3</v>
      </c>
      <c r="O27" s="1"/>
      <c r="P27" s="57">
        <f>'Zájmové skupiny'!C9</f>
        <v>0</v>
      </c>
      <c r="Q27" s="58"/>
      <c r="R27" s="59"/>
      <c r="S27" s="4">
        <f>COUNTIF($M$13:$M$212,"7")</f>
        <v>0</v>
      </c>
      <c r="T27" s="5">
        <f t="shared" si="0"/>
        <v>0</v>
      </c>
      <c r="BN27" s="1"/>
    </row>
    <row r="28" spans="2:66">
      <c r="B28" s="3">
        <v>16</v>
      </c>
      <c r="C28" s="48" t="s">
        <v>87</v>
      </c>
      <c r="D28" s="22"/>
      <c r="E28" s="22"/>
      <c r="F28" s="22"/>
      <c r="G28" s="24">
        <v>43776680</v>
      </c>
      <c r="H28" s="19"/>
      <c r="I28" s="22" t="s">
        <v>88</v>
      </c>
      <c r="J28" s="22" t="s">
        <v>86</v>
      </c>
      <c r="K28" s="19"/>
      <c r="L28" s="18" t="s">
        <v>37</v>
      </c>
      <c r="M28" s="18">
        <f>IFERROR(VLOOKUP(L28,'Zájmové skupiny'!$C$3:$D$27,2,0),"")</f>
        <v>3</v>
      </c>
      <c r="N28" s="18" t="s">
        <v>3</v>
      </c>
      <c r="O28" s="1"/>
      <c r="P28" s="57">
        <f>'Zájmové skupiny'!C10</f>
        <v>0</v>
      </c>
      <c r="Q28" s="58"/>
      <c r="R28" s="59"/>
      <c r="S28" s="4">
        <f>COUNTIF($M$13:$M$212,"8")</f>
        <v>0</v>
      </c>
      <c r="T28" s="5">
        <f t="shared" si="0"/>
        <v>0</v>
      </c>
      <c r="BN28" s="1"/>
    </row>
    <row r="29" spans="2:66">
      <c r="B29" s="3">
        <v>17</v>
      </c>
      <c r="C29" s="48" t="s">
        <v>89</v>
      </c>
      <c r="D29" s="22"/>
      <c r="E29" s="22"/>
      <c r="F29" s="22"/>
      <c r="G29" s="24">
        <v>48707236</v>
      </c>
      <c r="H29" s="19"/>
      <c r="I29" s="22" t="s">
        <v>90</v>
      </c>
      <c r="J29" s="22" t="s">
        <v>91</v>
      </c>
      <c r="K29" s="19"/>
      <c r="L29" s="18" t="s">
        <v>37</v>
      </c>
      <c r="M29" s="18">
        <f>IFERROR(VLOOKUP(L29,'Zájmové skupiny'!$C$3:$D$27,2,0),"")</f>
        <v>3</v>
      </c>
      <c r="N29" s="18" t="s">
        <v>3</v>
      </c>
      <c r="O29" s="1"/>
      <c r="P29" s="57">
        <f>'Zájmové skupiny'!C11</f>
        <v>0</v>
      </c>
      <c r="Q29" s="58"/>
      <c r="R29" s="59"/>
      <c r="S29" s="4">
        <f>COUNTIF($M$13:$M$212,"9")</f>
        <v>0</v>
      </c>
      <c r="T29" s="5">
        <f t="shared" si="0"/>
        <v>0</v>
      </c>
      <c r="BN29" s="1"/>
    </row>
    <row r="30" spans="2:66">
      <c r="B30" s="3">
        <v>18</v>
      </c>
      <c r="C30" s="48" t="s">
        <v>92</v>
      </c>
      <c r="D30" s="22"/>
      <c r="E30" s="22"/>
      <c r="F30" s="22"/>
      <c r="G30" s="24">
        <v>48704385</v>
      </c>
      <c r="H30" s="19"/>
      <c r="I30" s="22" t="s">
        <v>93</v>
      </c>
      <c r="J30" s="22" t="s">
        <v>94</v>
      </c>
      <c r="K30" s="19"/>
      <c r="L30" s="18" t="s">
        <v>37</v>
      </c>
      <c r="M30" s="18">
        <f>IFERROR(VLOOKUP(L30,'Zájmové skupiny'!$C$3:$D$27,2,0),"")</f>
        <v>3</v>
      </c>
      <c r="N30" s="18" t="s">
        <v>3</v>
      </c>
      <c r="O30" s="1"/>
      <c r="P30" s="57">
        <f>'Zájmové skupiny'!C12</f>
        <v>0</v>
      </c>
      <c r="Q30" s="58"/>
      <c r="R30" s="59"/>
      <c r="S30" s="4">
        <f>COUNTIF($M$13:$M$212,"10")</f>
        <v>0</v>
      </c>
      <c r="T30" s="5">
        <f t="shared" si="0"/>
        <v>0</v>
      </c>
      <c r="BN30" s="1"/>
    </row>
    <row r="31" spans="2:66">
      <c r="B31" s="3">
        <v>19</v>
      </c>
      <c r="C31" s="48" t="s">
        <v>95</v>
      </c>
      <c r="D31" s="22"/>
      <c r="E31" s="22"/>
      <c r="F31" s="22"/>
      <c r="G31" s="24">
        <v>47018984</v>
      </c>
      <c r="H31" s="19"/>
      <c r="I31" s="22" t="s">
        <v>96</v>
      </c>
      <c r="J31" s="22" t="s">
        <v>97</v>
      </c>
      <c r="K31" s="19"/>
      <c r="L31" s="18" t="s">
        <v>37</v>
      </c>
      <c r="M31" s="18">
        <f>IFERROR(VLOOKUP(L31,'Zájmové skupiny'!$C$3:$D$27,2,0),"")</f>
        <v>3</v>
      </c>
      <c r="N31" s="18" t="s">
        <v>3</v>
      </c>
      <c r="O31" s="1"/>
      <c r="P31" s="57">
        <f>'Zájmové skupiny'!C13</f>
        <v>0</v>
      </c>
      <c r="Q31" s="58"/>
      <c r="R31" s="59"/>
      <c r="S31" s="4">
        <f>COUNTIF($M$13:$M$212,"11")</f>
        <v>0</v>
      </c>
      <c r="T31" s="5">
        <f t="shared" si="0"/>
        <v>0</v>
      </c>
      <c r="BN31" s="1"/>
    </row>
    <row r="32" spans="2:66">
      <c r="B32" s="3">
        <v>20</v>
      </c>
      <c r="C32" s="48" t="s">
        <v>98</v>
      </c>
      <c r="D32" s="22"/>
      <c r="E32" s="22"/>
      <c r="F32" s="22"/>
      <c r="G32" s="24">
        <v>27016455</v>
      </c>
      <c r="H32" s="19"/>
      <c r="I32" s="22" t="s">
        <v>99</v>
      </c>
      <c r="J32" s="22" t="s">
        <v>100</v>
      </c>
      <c r="K32" s="19"/>
      <c r="L32" s="18" t="s">
        <v>37</v>
      </c>
      <c r="M32" s="18">
        <f>IFERROR(VLOOKUP(L32,'Zájmové skupiny'!$C$3:$D$27,2,0),"")</f>
        <v>3</v>
      </c>
      <c r="N32" s="18" t="s">
        <v>3</v>
      </c>
      <c r="O32" s="1"/>
      <c r="P32" s="57">
        <f>'Zájmové skupiny'!C14</f>
        <v>0</v>
      </c>
      <c r="Q32" s="58"/>
      <c r="R32" s="59"/>
      <c r="S32" s="4">
        <f>COUNTIF($M$13:$M$212,"12")</f>
        <v>0</v>
      </c>
      <c r="T32" s="5">
        <f t="shared" si="0"/>
        <v>0</v>
      </c>
      <c r="BN32" s="1"/>
    </row>
    <row r="33" spans="2:66">
      <c r="B33" s="3">
        <v>21</v>
      </c>
      <c r="C33" s="48" t="s">
        <v>101</v>
      </c>
      <c r="D33" s="22"/>
      <c r="E33" s="22"/>
      <c r="F33" s="22"/>
      <c r="G33" s="24">
        <v>26536463</v>
      </c>
      <c r="H33" s="19"/>
      <c r="I33" s="22" t="s">
        <v>102</v>
      </c>
      <c r="J33" s="22" t="s">
        <v>103</v>
      </c>
      <c r="K33" s="19"/>
      <c r="L33" s="18" t="s">
        <v>37</v>
      </c>
      <c r="M33" s="18">
        <f>IFERROR(VLOOKUP(L33,'Zájmové skupiny'!$C$3:$D$27,2,0),"")</f>
        <v>3</v>
      </c>
      <c r="N33" s="18" t="s">
        <v>3</v>
      </c>
      <c r="O33" s="1"/>
      <c r="P33" s="57">
        <f>'Zájmové skupiny'!C15</f>
        <v>0</v>
      </c>
      <c r="Q33" s="58"/>
      <c r="R33" s="59"/>
      <c r="S33" s="4">
        <f>COUNTIF($M$13:$M$212,"13")</f>
        <v>0</v>
      </c>
      <c r="T33" s="5">
        <f t="shared" si="0"/>
        <v>0</v>
      </c>
      <c r="BN33" s="1"/>
    </row>
    <row r="34" spans="2:66">
      <c r="B34" s="3">
        <v>22</v>
      </c>
      <c r="C34" s="26" t="s">
        <v>104</v>
      </c>
      <c r="D34" s="22"/>
      <c r="E34" s="22"/>
      <c r="F34" s="22"/>
      <c r="G34" s="24">
        <v>26677539</v>
      </c>
      <c r="H34" s="19"/>
      <c r="I34" s="22" t="s">
        <v>105</v>
      </c>
      <c r="J34" s="22" t="s">
        <v>106</v>
      </c>
      <c r="K34" s="19"/>
      <c r="L34" s="18" t="s">
        <v>37</v>
      </c>
      <c r="M34" s="18">
        <f>IFERROR(VLOOKUP(L34,'Zájmové skupiny'!$C$3:$D$27,2,0),"")</f>
        <v>3</v>
      </c>
      <c r="N34" s="18" t="s">
        <v>3</v>
      </c>
      <c r="O34" s="1"/>
      <c r="P34" s="57">
        <f>'Zájmové skupiny'!C16</f>
        <v>0</v>
      </c>
      <c r="Q34" s="58"/>
      <c r="R34" s="59"/>
      <c r="S34" s="4">
        <f>COUNTIF($M$13:$M$212,"14")</f>
        <v>0</v>
      </c>
      <c r="T34" s="5">
        <f t="shared" si="0"/>
        <v>0</v>
      </c>
      <c r="BN34" s="1"/>
    </row>
    <row r="35" spans="2:66">
      <c r="B35" s="3">
        <v>23</v>
      </c>
      <c r="C35" s="26" t="s">
        <v>107</v>
      </c>
      <c r="D35" s="22"/>
      <c r="E35" s="22"/>
      <c r="F35" s="22"/>
      <c r="G35" s="24">
        <v>70947546</v>
      </c>
      <c r="H35" s="19"/>
      <c r="I35" s="22" t="s">
        <v>108</v>
      </c>
      <c r="J35" s="22" t="s">
        <v>109</v>
      </c>
      <c r="K35" s="19"/>
      <c r="L35" s="18" t="s">
        <v>37</v>
      </c>
      <c r="M35" s="18">
        <f>IFERROR(VLOOKUP(L35,'Zájmové skupiny'!$C$3:$D$27,2,0),"")</f>
        <v>3</v>
      </c>
      <c r="N35" s="18" t="s">
        <v>3</v>
      </c>
      <c r="O35" s="1"/>
      <c r="P35" s="57">
        <f>'Zájmové skupiny'!C17</f>
        <v>0</v>
      </c>
      <c r="Q35" s="58"/>
      <c r="R35" s="59"/>
      <c r="S35" s="4">
        <f>COUNTIF($M$13:$M$212,"15")</f>
        <v>0</v>
      </c>
      <c r="T35" s="5">
        <f t="shared" si="0"/>
        <v>0</v>
      </c>
      <c r="BN35" s="1"/>
    </row>
    <row r="36" spans="2:66">
      <c r="B36" s="3">
        <v>24</v>
      </c>
      <c r="C36" s="26" t="s">
        <v>110</v>
      </c>
      <c r="D36" s="22"/>
      <c r="E36" s="22"/>
      <c r="F36" s="22"/>
      <c r="G36" s="24">
        <v>26573059</v>
      </c>
      <c r="H36" s="19"/>
      <c r="I36" s="22" t="s">
        <v>111</v>
      </c>
      <c r="J36" s="22" t="s">
        <v>112</v>
      </c>
      <c r="K36" s="19"/>
      <c r="L36" s="18" t="s">
        <v>37</v>
      </c>
      <c r="M36" s="18">
        <f>IFERROR(VLOOKUP(L36,'Zájmové skupiny'!$C$3:$D$27,2,0),"")</f>
        <v>3</v>
      </c>
      <c r="N36" s="18" t="s">
        <v>3</v>
      </c>
      <c r="O36" s="1"/>
      <c r="P36" s="57">
        <f>'Zájmové skupiny'!C18</f>
        <v>0</v>
      </c>
      <c r="Q36" s="58"/>
      <c r="R36" s="59"/>
      <c r="S36" s="4">
        <f>COUNTIF($M$13:$M$212,"16")</f>
        <v>0</v>
      </c>
      <c r="T36" s="5">
        <f t="shared" si="0"/>
        <v>0</v>
      </c>
      <c r="BN36" s="1"/>
    </row>
    <row r="37" spans="2:66">
      <c r="B37" s="3">
        <v>25</v>
      </c>
      <c r="C37" s="26" t="s">
        <v>113</v>
      </c>
      <c r="D37" s="22"/>
      <c r="E37" s="22"/>
      <c r="F37" s="22"/>
      <c r="G37" s="24">
        <v>48707619</v>
      </c>
      <c r="H37" s="19"/>
      <c r="I37" s="22" t="s">
        <v>114</v>
      </c>
      <c r="J37" s="22" t="s">
        <v>48</v>
      </c>
      <c r="K37" s="19"/>
      <c r="L37" s="18" t="s">
        <v>37</v>
      </c>
      <c r="M37" s="18">
        <f>IFERROR(VLOOKUP(L37,'Zájmové skupiny'!$C$3:$D$27,2,0),"")</f>
        <v>3</v>
      </c>
      <c r="N37" s="18" t="s">
        <v>3</v>
      </c>
      <c r="O37" s="1"/>
      <c r="P37" s="57">
        <f>'Zájmové skupiny'!C19</f>
        <v>0</v>
      </c>
      <c r="Q37" s="58"/>
      <c r="R37" s="59"/>
      <c r="S37" s="4">
        <f>COUNTIF($M$13:$M$212,"17")</f>
        <v>0</v>
      </c>
      <c r="T37" s="5">
        <f t="shared" si="0"/>
        <v>0</v>
      </c>
      <c r="BN37" s="1"/>
    </row>
    <row r="38" spans="2:66">
      <c r="B38" s="3">
        <v>26</v>
      </c>
      <c r="C38" s="26" t="s">
        <v>115</v>
      </c>
      <c r="D38" s="22"/>
      <c r="E38" s="22"/>
      <c r="F38" s="22"/>
      <c r="G38" s="24">
        <v>70896054</v>
      </c>
      <c r="H38" s="19"/>
      <c r="I38" s="22" t="s">
        <v>56</v>
      </c>
      <c r="J38" s="22" t="s">
        <v>116</v>
      </c>
      <c r="K38" s="19"/>
      <c r="L38" s="18" t="s">
        <v>37</v>
      </c>
      <c r="M38" s="18">
        <f>IFERROR(VLOOKUP(L38,'Zájmové skupiny'!$C$3:$D$27,2,0),"")</f>
        <v>3</v>
      </c>
      <c r="N38" s="18" t="s">
        <v>3</v>
      </c>
      <c r="O38" s="1"/>
      <c r="P38" s="57">
        <f>'Zájmové skupiny'!C20</f>
        <v>0</v>
      </c>
      <c r="Q38" s="58"/>
      <c r="R38" s="59"/>
      <c r="S38" s="4">
        <f>COUNTIF($M$13:$M$212,"18")</f>
        <v>0</v>
      </c>
      <c r="T38" s="5">
        <f t="shared" si="0"/>
        <v>0</v>
      </c>
      <c r="BN38" s="1"/>
    </row>
    <row r="39" spans="2:66">
      <c r="B39" s="3">
        <v>27</v>
      </c>
      <c r="C39" s="26" t="s">
        <v>117</v>
      </c>
      <c r="D39" s="22"/>
      <c r="E39" s="22"/>
      <c r="F39" s="22"/>
      <c r="G39" s="24">
        <v>28941047</v>
      </c>
      <c r="H39" s="19"/>
      <c r="I39" s="22" t="s">
        <v>118</v>
      </c>
      <c r="J39" s="22" t="s">
        <v>119</v>
      </c>
      <c r="K39" s="19"/>
      <c r="L39" s="18" t="s">
        <v>38</v>
      </c>
      <c r="M39" s="18">
        <f>IFERROR(VLOOKUP(L39,'Zájmové skupiny'!$C$3:$D$27,2,0),"")</f>
        <v>4</v>
      </c>
      <c r="N39" s="18" t="s">
        <v>3</v>
      </c>
      <c r="O39" s="1"/>
      <c r="P39" s="57">
        <f>'Zájmové skupiny'!C21</f>
        <v>0</v>
      </c>
      <c r="Q39" s="58"/>
      <c r="R39" s="59"/>
      <c r="S39" s="4">
        <f>COUNTIF($M$13:$M$212,"19")</f>
        <v>0</v>
      </c>
      <c r="T39" s="5">
        <f t="shared" si="0"/>
        <v>0</v>
      </c>
      <c r="BN39" s="1"/>
    </row>
    <row r="40" spans="2:66">
      <c r="B40" s="3">
        <v>28</v>
      </c>
      <c r="C40" s="26" t="s">
        <v>120</v>
      </c>
      <c r="D40" s="22"/>
      <c r="E40" s="22"/>
      <c r="F40" s="22"/>
      <c r="G40" s="24">
        <v>26180669</v>
      </c>
      <c r="H40" s="19"/>
      <c r="I40" s="22" t="s">
        <v>121</v>
      </c>
      <c r="J40" s="22" t="s">
        <v>122</v>
      </c>
      <c r="K40" s="19"/>
      <c r="L40" s="18" t="s">
        <v>38</v>
      </c>
      <c r="M40" s="18">
        <f>IFERROR(VLOOKUP(L40,'Zájmové skupiny'!$C$3:$D$27,2,0),"")</f>
        <v>4</v>
      </c>
      <c r="N40" s="18" t="s">
        <v>3</v>
      </c>
      <c r="O40" s="1"/>
      <c r="P40" s="57">
        <f>'Zájmové skupiny'!C22</f>
        <v>0</v>
      </c>
      <c r="Q40" s="58"/>
      <c r="R40" s="59"/>
      <c r="S40" s="4">
        <f>COUNTIF($M$13:$M$212,"20")</f>
        <v>0</v>
      </c>
      <c r="T40" s="5">
        <f t="shared" si="0"/>
        <v>0</v>
      </c>
      <c r="BN40" s="1"/>
    </row>
    <row r="41" spans="2:66">
      <c r="B41" s="3">
        <v>29</v>
      </c>
      <c r="C41" s="26" t="s">
        <v>123</v>
      </c>
      <c r="D41" s="22"/>
      <c r="E41" s="22"/>
      <c r="F41" s="22"/>
      <c r="G41" s="24">
        <v>4705921</v>
      </c>
      <c r="H41" s="19"/>
      <c r="I41" s="22" t="s">
        <v>124</v>
      </c>
      <c r="J41" s="22" t="s">
        <v>125</v>
      </c>
      <c r="K41" s="19"/>
      <c r="L41" s="18" t="s">
        <v>38</v>
      </c>
      <c r="M41" s="18">
        <f>IFERROR(VLOOKUP(L41,'Zájmové skupiny'!$C$3:$D$27,2,0),"")</f>
        <v>4</v>
      </c>
      <c r="N41" s="18" t="s">
        <v>3</v>
      </c>
      <c r="O41" s="1"/>
      <c r="P41" s="57">
        <f>'Zájmové skupiny'!C23</f>
        <v>0</v>
      </c>
      <c r="Q41" s="58"/>
      <c r="R41" s="59"/>
      <c r="S41" s="4">
        <f>COUNTIF($M$13:$M$212,"21")</f>
        <v>0</v>
      </c>
      <c r="T41" s="5">
        <f t="shared" si="0"/>
        <v>0</v>
      </c>
      <c r="BN41" s="1"/>
    </row>
    <row r="42" spans="2:66">
      <c r="B42" s="3">
        <v>30</v>
      </c>
      <c r="C42" s="26" t="s">
        <v>126</v>
      </c>
      <c r="D42" s="22"/>
      <c r="E42" s="22"/>
      <c r="F42" s="22"/>
      <c r="G42" s="24">
        <v>16525841</v>
      </c>
      <c r="H42" s="19"/>
      <c r="I42" s="22" t="s">
        <v>127</v>
      </c>
      <c r="J42" s="22" t="s">
        <v>128</v>
      </c>
      <c r="K42" s="19"/>
      <c r="L42" s="18" t="s">
        <v>38</v>
      </c>
      <c r="M42" s="18">
        <f>IFERROR(VLOOKUP(L42,'Zájmové skupiny'!$C$3:$D$27,2,0),"")</f>
        <v>4</v>
      </c>
      <c r="N42" s="18" t="s">
        <v>3</v>
      </c>
      <c r="O42" s="1"/>
      <c r="P42" s="57">
        <f>'Zájmové skupiny'!C24</f>
        <v>0</v>
      </c>
      <c r="Q42" s="58"/>
      <c r="R42" s="59"/>
      <c r="S42" s="4">
        <f>COUNTIF($M$13:$M$212,"22")</f>
        <v>0</v>
      </c>
      <c r="T42" s="5">
        <f t="shared" si="0"/>
        <v>0</v>
      </c>
      <c r="BN42" s="1"/>
    </row>
    <row r="43" spans="2:66">
      <c r="B43" s="3">
        <v>31</v>
      </c>
      <c r="C43" s="26"/>
      <c r="D43" s="22"/>
      <c r="E43" s="22"/>
      <c r="F43" s="22"/>
      <c r="G43" s="24"/>
      <c r="H43" s="19"/>
      <c r="I43" s="22"/>
      <c r="J43" s="22"/>
      <c r="K43" s="19"/>
      <c r="L43" s="18"/>
      <c r="M43" s="18" t="str">
        <f>IFERROR(VLOOKUP(L43,'Zájmové skupiny'!$C$3:$D$27,2,0),"")</f>
        <v/>
      </c>
      <c r="N43" s="18"/>
      <c r="O43" s="1"/>
      <c r="P43" s="57">
        <f>'Zájmové skupiny'!C25</f>
        <v>0</v>
      </c>
      <c r="Q43" s="58"/>
      <c r="R43" s="59"/>
      <c r="S43" s="4">
        <f>COUNTIF($M$13:$M$212,"23")</f>
        <v>0</v>
      </c>
      <c r="T43" s="5">
        <f t="shared" si="0"/>
        <v>0</v>
      </c>
      <c r="BN43" s="1"/>
    </row>
    <row r="44" spans="2:66">
      <c r="B44" s="3">
        <v>32</v>
      </c>
      <c r="C44" s="26"/>
      <c r="D44" s="22"/>
      <c r="E44" s="22"/>
      <c r="F44" s="22"/>
      <c r="G44" s="24"/>
      <c r="H44" s="19"/>
      <c r="I44" s="22"/>
      <c r="J44" s="22"/>
      <c r="K44" s="19"/>
      <c r="L44" s="18"/>
      <c r="M44" s="18" t="str">
        <f>IFERROR(VLOOKUP(L44,'Zájmové skupiny'!$C$3:$D$27,2,0),"")</f>
        <v/>
      </c>
      <c r="N44" s="18"/>
      <c r="O44" s="1"/>
      <c r="P44" s="57">
        <f>'Zájmové skupiny'!C26</f>
        <v>0</v>
      </c>
      <c r="Q44" s="58"/>
      <c r="R44" s="59"/>
      <c r="S44" s="4">
        <f>COUNTIF($M$13:$M$212,"24")</f>
        <v>0</v>
      </c>
      <c r="T44" s="5">
        <f t="shared" si="0"/>
        <v>0</v>
      </c>
      <c r="BN44" s="1"/>
    </row>
    <row r="45" spans="2:66" ht="15" customHeight="1">
      <c r="B45" s="3">
        <v>33</v>
      </c>
      <c r="C45" s="26"/>
      <c r="D45" s="22"/>
      <c r="E45" s="22"/>
      <c r="F45" s="22"/>
      <c r="G45" s="24"/>
      <c r="H45" s="19"/>
      <c r="I45" s="22"/>
      <c r="J45" s="22"/>
      <c r="K45" s="19"/>
      <c r="L45" s="18"/>
      <c r="M45" s="18" t="str">
        <f>IFERROR(VLOOKUP(L45,'Zájmové skupiny'!$C$3:$D$27,2,0),"")</f>
        <v/>
      </c>
      <c r="N45" s="18"/>
      <c r="O45" s="1"/>
      <c r="P45" s="57">
        <f>'Zájmové skupiny'!C27</f>
        <v>0</v>
      </c>
      <c r="Q45" s="58"/>
      <c r="R45" s="59"/>
      <c r="S45" s="4">
        <f>COUNTIF($M$13:$M$212,"25")</f>
        <v>0</v>
      </c>
      <c r="T45" s="5">
        <f t="shared" si="0"/>
        <v>0</v>
      </c>
      <c r="BN45" s="1"/>
    </row>
    <row r="46" spans="2:66">
      <c r="B46" s="3">
        <v>34</v>
      </c>
      <c r="C46" s="26"/>
      <c r="D46" s="22"/>
      <c r="E46" s="22"/>
      <c r="F46" s="22"/>
      <c r="G46" s="24"/>
      <c r="H46" s="19"/>
      <c r="I46" s="22"/>
      <c r="J46" s="22"/>
      <c r="K46" s="19"/>
      <c r="L46" s="18"/>
      <c r="M46" s="18" t="str">
        <f>IFERROR(VLOOKUP(L46,'Zájmové skupiny'!$C$3:$D$27,2,0),"")</f>
        <v/>
      </c>
      <c r="N46" s="18"/>
      <c r="O46" s="1"/>
      <c r="P46" s="51" t="s">
        <v>31</v>
      </c>
      <c r="Q46" s="51"/>
      <c r="R46" s="51"/>
      <c r="S46" s="53">
        <f>COUNTIF(M13:M212,"1")+COUNTIF(M13:M212,"2")+COUNTIF(M13:M212,"3")+COUNTIF(M13:M212,"4")+COUNTIF(M13:M212,"5")+COUNTIF(M13:M212,"6")+COUNTIF(M13:M212,"7")+COUNTIF(M13:M212,"8")+COUNTIF(M13:M212,"9")+COUNTIF(M13:M212,"10")+COUNTIF(M13:M212,"11")+COUNTIF(M13:M212,"12")+COUNTIF(M13:M212,"13")+COUNTIF(M13:M212,"14")+COUNTIF(M13:M212,"15")+COUNTIF(M13:M212,"16")+COUNTIF(M13:M212,"17")+COUNTIF(M13:M212,"18")+COUNTIF(M13:M212,"19")+COUNTIF(M13:M212,"20")+COUNTIF(M13:M212,"21")+COUNTIF(M13:M212,"22")+COUNTIF(M13:M212,"23")+COUNTIF(M13:M212,"24")+COUNTIF(M13:M212,"25")</f>
        <v>30</v>
      </c>
      <c r="T46" s="55">
        <f>SUM(T21:T45)</f>
        <v>1</v>
      </c>
      <c r="BN46" s="1"/>
    </row>
    <row r="47" spans="2:66">
      <c r="B47" s="3">
        <v>35</v>
      </c>
      <c r="C47" s="26"/>
      <c r="D47" s="22"/>
      <c r="E47" s="22"/>
      <c r="F47" s="22"/>
      <c r="G47" s="24"/>
      <c r="H47" s="19"/>
      <c r="I47" s="22"/>
      <c r="J47" s="22"/>
      <c r="K47" s="19"/>
      <c r="L47" s="18"/>
      <c r="M47" s="18" t="str">
        <f>IFERROR(VLOOKUP(L47,'Zájmové skupiny'!$C$3:$D$27,2,0),"")</f>
        <v/>
      </c>
      <c r="N47" s="18"/>
      <c r="O47" s="1"/>
      <c r="P47" s="52"/>
      <c r="Q47" s="52"/>
      <c r="R47" s="52"/>
      <c r="S47" s="54"/>
      <c r="T47" s="56"/>
      <c r="BN47" s="1"/>
    </row>
    <row r="48" spans="2:66">
      <c r="B48" s="3">
        <v>36</v>
      </c>
      <c r="C48" s="26"/>
      <c r="D48" s="22"/>
      <c r="E48" s="22"/>
      <c r="F48" s="22"/>
      <c r="G48" s="24"/>
      <c r="H48" s="19"/>
      <c r="I48" s="22"/>
      <c r="J48" s="22"/>
      <c r="K48" s="19"/>
      <c r="L48" s="18"/>
      <c r="M48" s="18" t="str">
        <f>IFERROR(VLOOKUP(L48,'Zájmové skupiny'!$C$3:$D$27,2,0),"")</f>
        <v/>
      </c>
      <c r="N48" s="18"/>
      <c r="O48" s="1"/>
      <c r="P48" s="1"/>
      <c r="Q48" s="1"/>
      <c r="R48" s="1"/>
      <c r="S48" s="1"/>
      <c r="BN48" s="1"/>
    </row>
    <row r="49" spans="2:66">
      <c r="B49" s="3">
        <v>37</v>
      </c>
      <c r="C49" s="26"/>
      <c r="D49" s="22"/>
      <c r="E49" s="22"/>
      <c r="F49" s="22"/>
      <c r="G49" s="24"/>
      <c r="H49" s="19"/>
      <c r="I49" s="22"/>
      <c r="J49" s="22"/>
      <c r="K49" s="19"/>
      <c r="L49" s="18"/>
      <c r="M49" s="18" t="str">
        <f>IFERROR(VLOOKUP(L49,'Zájmové skupiny'!$C$3:$D$27,2,0),"")</f>
        <v/>
      </c>
      <c r="N49" s="18"/>
      <c r="O49" s="1"/>
      <c r="P49" s="1"/>
      <c r="Q49" s="1"/>
      <c r="R49" s="1"/>
      <c r="S49" s="1"/>
      <c r="BN49" s="1"/>
    </row>
    <row r="50" spans="2:66">
      <c r="B50" s="3">
        <v>38</v>
      </c>
      <c r="C50" s="26"/>
      <c r="D50" s="22"/>
      <c r="E50" s="22"/>
      <c r="F50" s="22"/>
      <c r="G50" s="24"/>
      <c r="H50" s="19"/>
      <c r="I50" s="22"/>
      <c r="J50" s="22"/>
      <c r="K50" s="19"/>
      <c r="L50" s="18"/>
      <c r="M50" s="18" t="str">
        <f>IFERROR(VLOOKUP(L50,'Zájmové skupiny'!$C$3:$D$27,2,0),"")</f>
        <v/>
      </c>
      <c r="N50" s="18"/>
      <c r="O50" s="1"/>
      <c r="P50" s="1"/>
      <c r="Q50" s="1"/>
      <c r="R50" s="1"/>
      <c r="S50" s="1"/>
      <c r="BN50" s="1"/>
    </row>
    <row r="51" spans="2:66">
      <c r="B51" s="3">
        <v>39</v>
      </c>
      <c r="C51" s="26"/>
      <c r="D51" s="22"/>
      <c r="E51" s="22"/>
      <c r="F51" s="22"/>
      <c r="G51" s="24"/>
      <c r="H51" s="19"/>
      <c r="I51" s="22"/>
      <c r="J51" s="22"/>
      <c r="K51" s="19"/>
      <c r="L51" s="18"/>
      <c r="M51" s="18" t="str">
        <f>IFERROR(VLOOKUP(L51,'Zájmové skupiny'!$C$3:$D$27,2,0),"")</f>
        <v/>
      </c>
      <c r="N51" s="18"/>
      <c r="O51" s="1"/>
      <c r="P51" s="1"/>
      <c r="Q51" s="1"/>
      <c r="R51" s="1"/>
      <c r="S51" s="1"/>
      <c r="BN51" s="1"/>
    </row>
    <row r="52" spans="2:66">
      <c r="B52" s="3">
        <v>40</v>
      </c>
      <c r="C52" s="26"/>
      <c r="D52" s="22"/>
      <c r="E52" s="22"/>
      <c r="F52" s="22"/>
      <c r="G52" s="24"/>
      <c r="H52" s="19"/>
      <c r="I52" s="22"/>
      <c r="J52" s="22"/>
      <c r="K52" s="19"/>
      <c r="L52" s="18"/>
      <c r="M52" s="18" t="str">
        <f>IFERROR(VLOOKUP(L52,'Zájmové skupiny'!$C$3:$D$27,2,0),"")</f>
        <v/>
      </c>
      <c r="N52" s="18"/>
      <c r="O52" s="1"/>
      <c r="P52" s="1"/>
      <c r="Q52" s="1"/>
      <c r="R52" s="1"/>
      <c r="S52" s="1"/>
      <c r="BN52" s="1"/>
    </row>
    <row r="53" spans="2:66">
      <c r="B53" s="3">
        <v>41</v>
      </c>
      <c r="C53" s="26"/>
      <c r="D53" s="22"/>
      <c r="E53" s="22"/>
      <c r="F53" s="22"/>
      <c r="G53" s="24"/>
      <c r="H53" s="19"/>
      <c r="I53" s="22"/>
      <c r="J53" s="22"/>
      <c r="K53" s="19"/>
      <c r="L53" s="18"/>
      <c r="M53" s="18" t="str">
        <f>IFERROR(VLOOKUP(L53,'Zájmové skupiny'!$C$3:$D$27,2,0),"")</f>
        <v/>
      </c>
      <c r="N53" s="18"/>
      <c r="O53" s="1"/>
      <c r="P53" s="1"/>
      <c r="Q53" s="1"/>
      <c r="R53" s="1"/>
      <c r="S53" s="1"/>
      <c r="BN53" s="1"/>
    </row>
    <row r="54" spans="2:66">
      <c r="B54" s="3">
        <v>42</v>
      </c>
      <c r="C54" s="26"/>
      <c r="D54" s="22"/>
      <c r="E54" s="22"/>
      <c r="F54" s="22"/>
      <c r="G54" s="24"/>
      <c r="H54" s="19"/>
      <c r="I54" s="22"/>
      <c r="J54" s="22"/>
      <c r="K54" s="19"/>
      <c r="L54" s="18"/>
      <c r="M54" s="18" t="str">
        <f>IFERROR(VLOOKUP(L54,'Zájmové skupiny'!$C$3:$D$27,2,0),"")</f>
        <v/>
      </c>
      <c r="N54" s="18"/>
      <c r="O54" s="1"/>
      <c r="P54" s="1"/>
      <c r="Q54" s="1"/>
      <c r="R54" s="1"/>
      <c r="S54" s="1"/>
      <c r="BN54" s="1"/>
    </row>
    <row r="55" spans="2:66">
      <c r="B55" s="3">
        <v>43</v>
      </c>
      <c r="C55" s="26"/>
      <c r="D55" s="22"/>
      <c r="E55" s="22"/>
      <c r="F55" s="22"/>
      <c r="G55" s="24"/>
      <c r="H55" s="19"/>
      <c r="I55" s="22"/>
      <c r="J55" s="22"/>
      <c r="K55" s="19"/>
      <c r="L55" s="18"/>
      <c r="M55" s="18" t="str">
        <f>IFERROR(VLOOKUP(L55,'Zájmové skupiny'!$C$3:$D$27,2,0),"")</f>
        <v/>
      </c>
      <c r="N55" s="18"/>
      <c r="O55" s="1"/>
      <c r="P55" s="1"/>
      <c r="Q55" s="1"/>
      <c r="R55" s="1"/>
      <c r="S55" s="1"/>
      <c r="BN55" s="1"/>
    </row>
    <row r="56" spans="2:66">
      <c r="B56" s="3">
        <v>44</v>
      </c>
      <c r="C56" s="26"/>
      <c r="D56" s="22"/>
      <c r="E56" s="22"/>
      <c r="F56" s="22"/>
      <c r="G56" s="24"/>
      <c r="H56" s="19"/>
      <c r="I56" s="22"/>
      <c r="J56" s="22"/>
      <c r="K56" s="19"/>
      <c r="L56" s="18"/>
      <c r="M56" s="18" t="str">
        <f>IFERROR(VLOOKUP(L56,'Zájmové skupiny'!$C$3:$D$27,2,0),"")</f>
        <v/>
      </c>
      <c r="N56" s="18"/>
      <c r="O56" s="1"/>
      <c r="P56" s="1"/>
      <c r="Q56" s="1"/>
      <c r="R56" s="1"/>
      <c r="S56" s="1"/>
      <c r="BN56" s="1"/>
    </row>
    <row r="57" spans="2:66">
      <c r="B57" s="3">
        <v>45</v>
      </c>
      <c r="C57" s="26"/>
      <c r="D57" s="22"/>
      <c r="E57" s="22"/>
      <c r="F57" s="22"/>
      <c r="G57" s="24"/>
      <c r="H57" s="19"/>
      <c r="I57" s="22"/>
      <c r="J57" s="22"/>
      <c r="K57" s="19"/>
      <c r="L57" s="18"/>
      <c r="M57" s="18" t="str">
        <f>IFERROR(VLOOKUP(L57,'Zájmové skupiny'!$C$3:$D$27,2,0),"")</f>
        <v/>
      </c>
      <c r="N57" s="18"/>
      <c r="O57" s="1"/>
      <c r="P57" s="1"/>
      <c r="Q57" s="1"/>
      <c r="R57" s="1"/>
      <c r="S57" s="1"/>
      <c r="BN57" s="1"/>
    </row>
    <row r="58" spans="2:66">
      <c r="B58" s="3">
        <v>46</v>
      </c>
      <c r="C58" s="26"/>
      <c r="D58" s="22"/>
      <c r="E58" s="22"/>
      <c r="F58" s="22"/>
      <c r="G58" s="24"/>
      <c r="H58" s="19"/>
      <c r="I58" s="22"/>
      <c r="J58" s="22"/>
      <c r="K58" s="19"/>
      <c r="L58" s="18"/>
      <c r="M58" s="18" t="str">
        <f>IFERROR(VLOOKUP(L58,'Zájmové skupiny'!$C$3:$D$27,2,0),"")</f>
        <v/>
      </c>
      <c r="N58" s="18"/>
      <c r="O58" s="1"/>
      <c r="P58" s="1"/>
      <c r="Q58" s="1"/>
      <c r="R58" s="1"/>
      <c r="S58" s="1"/>
      <c r="BN58" s="1"/>
    </row>
    <row r="59" spans="2:66">
      <c r="B59" s="3">
        <v>47</v>
      </c>
      <c r="C59" s="26"/>
      <c r="D59" s="22"/>
      <c r="E59" s="22"/>
      <c r="F59" s="22"/>
      <c r="G59" s="24"/>
      <c r="H59" s="19"/>
      <c r="I59" s="22"/>
      <c r="J59" s="22"/>
      <c r="K59" s="19"/>
      <c r="L59" s="18"/>
      <c r="M59" s="18" t="str">
        <f>IFERROR(VLOOKUP(L59,'Zájmové skupiny'!$C$3:$D$27,2,0),"")</f>
        <v/>
      </c>
      <c r="N59" s="18"/>
      <c r="O59" s="1"/>
      <c r="P59" s="1"/>
      <c r="Q59" s="1"/>
      <c r="R59" s="1"/>
      <c r="S59" s="1"/>
      <c r="BN59" s="1"/>
    </row>
    <row r="60" spans="2:66">
      <c r="B60" s="3">
        <v>48</v>
      </c>
      <c r="C60" s="26"/>
      <c r="D60" s="22"/>
      <c r="E60" s="22"/>
      <c r="F60" s="22"/>
      <c r="G60" s="24"/>
      <c r="H60" s="19"/>
      <c r="I60" s="22"/>
      <c r="J60" s="22"/>
      <c r="K60" s="19"/>
      <c r="L60" s="18"/>
      <c r="M60" s="18" t="str">
        <f>IFERROR(VLOOKUP(L60,'Zájmové skupiny'!$C$3:$D$27,2,0),"")</f>
        <v/>
      </c>
      <c r="N60" s="18"/>
      <c r="O60" s="1"/>
      <c r="P60" s="1"/>
      <c r="Q60" s="1"/>
      <c r="R60" s="1"/>
      <c r="S60" s="1"/>
      <c r="BN60" s="1"/>
    </row>
    <row r="61" spans="2:66">
      <c r="B61" s="3">
        <v>49</v>
      </c>
      <c r="C61" s="26"/>
      <c r="D61" s="22"/>
      <c r="E61" s="22"/>
      <c r="F61" s="22"/>
      <c r="G61" s="24"/>
      <c r="H61" s="19"/>
      <c r="I61" s="22"/>
      <c r="J61" s="22"/>
      <c r="K61" s="19"/>
      <c r="L61" s="18"/>
      <c r="M61" s="18" t="str">
        <f>IFERROR(VLOOKUP(L61,'Zájmové skupiny'!$C$3:$D$27,2,0),"")</f>
        <v/>
      </c>
      <c r="N61" s="18"/>
      <c r="O61" s="1"/>
      <c r="P61" s="1"/>
      <c r="Q61" s="1"/>
      <c r="R61" s="1"/>
      <c r="S61" s="1"/>
      <c r="BN61" s="1"/>
    </row>
    <row r="62" spans="2:66">
      <c r="B62" s="3">
        <v>50</v>
      </c>
      <c r="C62" s="26"/>
      <c r="D62" s="22"/>
      <c r="E62" s="22"/>
      <c r="F62" s="22"/>
      <c r="G62" s="24"/>
      <c r="H62" s="19"/>
      <c r="I62" s="22"/>
      <c r="J62" s="22"/>
      <c r="K62" s="19"/>
      <c r="L62" s="18"/>
      <c r="M62" s="18" t="str">
        <f>IFERROR(VLOOKUP(L62,'Zájmové skupiny'!$C$3:$D$27,2,0),"")</f>
        <v/>
      </c>
      <c r="N62" s="18"/>
      <c r="O62" s="1"/>
      <c r="P62" s="1"/>
      <c r="Q62" s="1"/>
      <c r="R62" s="1"/>
      <c r="S62" s="1"/>
      <c r="BN62" s="1"/>
    </row>
    <row r="63" spans="2:66">
      <c r="B63" s="3">
        <v>51</v>
      </c>
      <c r="C63" s="26"/>
      <c r="D63" s="22"/>
      <c r="E63" s="22"/>
      <c r="F63" s="22"/>
      <c r="G63" s="24"/>
      <c r="H63" s="19"/>
      <c r="I63" s="22"/>
      <c r="J63" s="22"/>
      <c r="K63" s="19"/>
      <c r="L63" s="18"/>
      <c r="M63" s="18" t="str">
        <f>IFERROR(VLOOKUP(L63,'Zájmové skupiny'!$C$3:$D$27,2,0),"")</f>
        <v/>
      </c>
      <c r="N63" s="18"/>
      <c r="O63" s="1"/>
      <c r="P63" s="1"/>
      <c r="Q63" s="1"/>
      <c r="R63" s="1"/>
      <c r="S63" s="1"/>
      <c r="BN63" s="1"/>
    </row>
    <row r="64" spans="2:66">
      <c r="B64" s="3">
        <v>52</v>
      </c>
      <c r="C64" s="26"/>
      <c r="D64" s="22"/>
      <c r="E64" s="22"/>
      <c r="F64" s="22"/>
      <c r="G64" s="24"/>
      <c r="H64" s="19"/>
      <c r="I64" s="22"/>
      <c r="J64" s="22"/>
      <c r="K64" s="19"/>
      <c r="L64" s="18"/>
      <c r="M64" s="18" t="str">
        <f>IFERROR(VLOOKUP(L64,'Zájmové skupiny'!$C$3:$D$27,2,0),"")</f>
        <v/>
      </c>
      <c r="N64" s="18"/>
      <c r="O64" s="1"/>
      <c r="P64" s="1"/>
      <c r="Q64" s="1"/>
      <c r="R64" s="1"/>
      <c r="S64" s="1"/>
      <c r="BN64" s="1"/>
    </row>
    <row r="65" spans="2:66">
      <c r="B65" s="3">
        <v>53</v>
      </c>
      <c r="C65" s="26"/>
      <c r="D65" s="22"/>
      <c r="E65" s="22"/>
      <c r="F65" s="22"/>
      <c r="G65" s="24"/>
      <c r="H65" s="19"/>
      <c r="I65" s="22"/>
      <c r="J65" s="22"/>
      <c r="K65" s="19"/>
      <c r="L65" s="18"/>
      <c r="M65" s="18" t="str">
        <f>IFERROR(VLOOKUP(L65,'Zájmové skupiny'!$C$3:$D$27,2,0),"")</f>
        <v/>
      </c>
      <c r="N65" s="18"/>
      <c r="O65" s="1"/>
      <c r="P65" s="1"/>
      <c r="Q65" s="1"/>
      <c r="R65" s="1"/>
      <c r="S65" s="1"/>
      <c r="BN65" s="1"/>
    </row>
    <row r="66" spans="2:66">
      <c r="B66" s="3">
        <v>54</v>
      </c>
      <c r="C66" s="26"/>
      <c r="D66" s="22"/>
      <c r="E66" s="22"/>
      <c r="F66" s="22"/>
      <c r="G66" s="24"/>
      <c r="H66" s="19"/>
      <c r="I66" s="22"/>
      <c r="J66" s="22"/>
      <c r="K66" s="19"/>
      <c r="L66" s="18"/>
      <c r="M66" s="18" t="str">
        <f>IFERROR(VLOOKUP(L66,'Zájmové skupiny'!$C$3:$D$27,2,0),"")</f>
        <v/>
      </c>
      <c r="N66" s="18"/>
      <c r="O66" s="1"/>
      <c r="P66" s="1"/>
      <c r="Q66" s="1"/>
      <c r="R66" s="1"/>
      <c r="S66" s="1"/>
      <c r="BN66" s="1"/>
    </row>
    <row r="67" spans="2:66">
      <c r="B67" s="3">
        <v>55</v>
      </c>
      <c r="C67" s="26"/>
      <c r="D67" s="22"/>
      <c r="E67" s="22"/>
      <c r="F67" s="22"/>
      <c r="G67" s="24"/>
      <c r="H67" s="19"/>
      <c r="I67" s="22"/>
      <c r="J67" s="22"/>
      <c r="K67" s="19"/>
      <c r="L67" s="18"/>
      <c r="M67" s="18" t="str">
        <f>IFERROR(VLOOKUP(L67,'Zájmové skupiny'!$C$3:$D$27,2,0),"")</f>
        <v/>
      </c>
      <c r="N67" s="18"/>
      <c r="O67" s="1"/>
      <c r="P67" s="1"/>
      <c r="Q67" s="1"/>
      <c r="R67" s="1"/>
      <c r="S67" s="1"/>
      <c r="BN67" s="1"/>
    </row>
    <row r="68" spans="2:66">
      <c r="B68" s="3">
        <v>56</v>
      </c>
      <c r="C68" s="26"/>
      <c r="D68" s="22"/>
      <c r="E68" s="22"/>
      <c r="F68" s="22"/>
      <c r="G68" s="24"/>
      <c r="H68" s="19"/>
      <c r="I68" s="22"/>
      <c r="J68" s="22"/>
      <c r="K68" s="19"/>
      <c r="L68" s="18"/>
      <c r="M68" s="18" t="str">
        <f>IFERROR(VLOOKUP(L68,'Zájmové skupiny'!$C$3:$D$27,2,0),"")</f>
        <v/>
      </c>
      <c r="N68" s="18"/>
      <c r="O68" s="1"/>
      <c r="P68" s="1"/>
      <c r="Q68" s="1"/>
      <c r="R68" s="1"/>
      <c r="S68" s="1"/>
      <c r="BN68" s="1"/>
    </row>
    <row r="69" spans="2:66">
      <c r="B69" s="3">
        <v>57</v>
      </c>
      <c r="C69" s="26"/>
      <c r="D69" s="22"/>
      <c r="E69" s="22"/>
      <c r="F69" s="22"/>
      <c r="G69" s="24"/>
      <c r="H69" s="19"/>
      <c r="I69" s="22"/>
      <c r="J69" s="22"/>
      <c r="K69" s="19"/>
      <c r="L69" s="18"/>
      <c r="M69" s="18" t="str">
        <f>IFERROR(VLOOKUP(L69,'Zájmové skupiny'!$C$3:$D$27,2,0),"")</f>
        <v/>
      </c>
      <c r="N69" s="18"/>
      <c r="O69" s="1"/>
      <c r="P69" s="1"/>
      <c r="Q69" s="1"/>
      <c r="R69" s="1"/>
      <c r="S69" s="1"/>
      <c r="BN69" s="1"/>
    </row>
    <row r="70" spans="2:66">
      <c r="B70" s="3">
        <v>58</v>
      </c>
      <c r="C70" s="26"/>
      <c r="D70" s="22"/>
      <c r="E70" s="22"/>
      <c r="F70" s="22"/>
      <c r="G70" s="24"/>
      <c r="H70" s="19"/>
      <c r="I70" s="22"/>
      <c r="J70" s="22"/>
      <c r="K70" s="19"/>
      <c r="L70" s="18"/>
      <c r="M70" s="18" t="str">
        <f>IFERROR(VLOOKUP(L70,'Zájmové skupiny'!$C$3:$D$27,2,0),"")</f>
        <v/>
      </c>
      <c r="N70" s="18"/>
      <c r="O70" s="1"/>
      <c r="P70" s="1"/>
      <c r="Q70" s="1"/>
      <c r="R70" s="1"/>
      <c r="S70" s="1"/>
      <c r="BN70" s="1"/>
    </row>
    <row r="71" spans="2:66">
      <c r="B71" s="3">
        <v>59</v>
      </c>
      <c r="C71" s="26"/>
      <c r="D71" s="22"/>
      <c r="E71" s="22"/>
      <c r="F71" s="22"/>
      <c r="G71" s="24"/>
      <c r="H71" s="19"/>
      <c r="I71" s="22"/>
      <c r="J71" s="22"/>
      <c r="K71" s="19"/>
      <c r="L71" s="18"/>
      <c r="M71" s="18" t="str">
        <f>IFERROR(VLOOKUP(L71,'Zájmové skupiny'!$C$3:$D$27,2,0),"")</f>
        <v/>
      </c>
      <c r="N71" s="18"/>
      <c r="O71" s="1"/>
      <c r="P71" s="1"/>
      <c r="Q71" s="1"/>
      <c r="R71" s="1"/>
      <c r="S71" s="1"/>
      <c r="BN71" s="1"/>
    </row>
    <row r="72" spans="2:66">
      <c r="B72" s="3">
        <v>60</v>
      </c>
      <c r="C72" s="26"/>
      <c r="D72" s="22"/>
      <c r="E72" s="22"/>
      <c r="F72" s="22"/>
      <c r="G72" s="24"/>
      <c r="H72" s="19"/>
      <c r="I72" s="22"/>
      <c r="J72" s="22"/>
      <c r="K72" s="19"/>
      <c r="L72" s="18"/>
      <c r="M72" s="18" t="str">
        <f>IFERROR(VLOOKUP(L72,'Zájmové skupiny'!$C$3:$D$27,2,0),"")</f>
        <v/>
      </c>
      <c r="N72" s="18"/>
      <c r="O72" s="1"/>
      <c r="P72" s="1"/>
      <c r="Q72" s="1"/>
      <c r="R72" s="1"/>
      <c r="S72" s="1"/>
      <c r="BN72" s="1"/>
    </row>
    <row r="73" spans="2:66">
      <c r="B73" s="3">
        <v>61</v>
      </c>
      <c r="C73" s="26"/>
      <c r="D73" s="22"/>
      <c r="E73" s="22"/>
      <c r="F73" s="22"/>
      <c r="G73" s="24"/>
      <c r="H73" s="19"/>
      <c r="I73" s="22"/>
      <c r="J73" s="22"/>
      <c r="K73" s="19"/>
      <c r="L73" s="18"/>
      <c r="M73" s="18" t="str">
        <f>IFERROR(VLOOKUP(L73,'Zájmové skupiny'!$C$3:$D$27,2,0),"")</f>
        <v/>
      </c>
      <c r="N73" s="18"/>
      <c r="O73" s="1"/>
      <c r="P73" s="1"/>
      <c r="Q73" s="1"/>
      <c r="R73" s="1"/>
      <c r="S73" s="1"/>
      <c r="BN73" s="1"/>
    </row>
    <row r="74" spans="2:66">
      <c r="B74" s="3">
        <v>62</v>
      </c>
      <c r="C74" s="26"/>
      <c r="D74" s="22"/>
      <c r="E74" s="22"/>
      <c r="F74" s="22"/>
      <c r="G74" s="24"/>
      <c r="H74" s="19"/>
      <c r="I74" s="22"/>
      <c r="J74" s="22"/>
      <c r="K74" s="19"/>
      <c r="L74" s="18"/>
      <c r="M74" s="18" t="str">
        <f>IFERROR(VLOOKUP(L74,'Zájmové skupiny'!$C$3:$D$27,2,0),"")</f>
        <v/>
      </c>
      <c r="N74" s="18"/>
      <c r="O74" s="1"/>
      <c r="P74" s="1"/>
      <c r="Q74" s="1"/>
      <c r="R74" s="1"/>
      <c r="S74" s="1"/>
      <c r="BN74" s="1"/>
    </row>
    <row r="75" spans="2:66">
      <c r="B75" s="3">
        <v>63</v>
      </c>
      <c r="C75" s="26"/>
      <c r="D75" s="22"/>
      <c r="E75" s="22"/>
      <c r="F75" s="22"/>
      <c r="G75" s="24"/>
      <c r="H75" s="19"/>
      <c r="I75" s="22"/>
      <c r="J75" s="22"/>
      <c r="K75" s="19"/>
      <c r="L75" s="18"/>
      <c r="M75" s="18" t="str">
        <f>IFERROR(VLOOKUP(L75,'Zájmové skupiny'!$C$3:$D$27,2,0),"")</f>
        <v/>
      </c>
      <c r="N75" s="18"/>
      <c r="O75" s="1"/>
      <c r="P75" s="1"/>
      <c r="Q75" s="1"/>
      <c r="R75" s="1"/>
      <c r="S75" s="1"/>
      <c r="BN75" s="1"/>
    </row>
    <row r="76" spans="2:66">
      <c r="B76" s="3">
        <v>64</v>
      </c>
      <c r="C76" s="26"/>
      <c r="D76" s="22"/>
      <c r="E76" s="22"/>
      <c r="F76" s="22"/>
      <c r="G76" s="24"/>
      <c r="H76" s="19"/>
      <c r="I76" s="22"/>
      <c r="J76" s="22"/>
      <c r="K76" s="19"/>
      <c r="L76" s="18"/>
      <c r="M76" s="18" t="str">
        <f>IFERROR(VLOOKUP(L76,'Zájmové skupiny'!$C$3:$D$27,2,0),"")</f>
        <v/>
      </c>
      <c r="N76" s="18"/>
      <c r="O76" s="1"/>
      <c r="P76" s="1"/>
      <c r="Q76" s="1"/>
      <c r="R76" s="1"/>
      <c r="S76" s="1"/>
      <c r="BN76" s="1"/>
    </row>
    <row r="77" spans="2:66">
      <c r="B77" s="3">
        <v>65</v>
      </c>
      <c r="C77" s="26"/>
      <c r="D77" s="22"/>
      <c r="E77" s="22"/>
      <c r="F77" s="22"/>
      <c r="G77" s="24"/>
      <c r="H77" s="19"/>
      <c r="I77" s="22"/>
      <c r="J77" s="22"/>
      <c r="K77" s="19"/>
      <c r="L77" s="18"/>
      <c r="M77" s="18" t="str">
        <f>IFERROR(VLOOKUP(L77,'Zájmové skupiny'!$C$3:$D$27,2,0),"")</f>
        <v/>
      </c>
      <c r="N77" s="18"/>
      <c r="O77" s="1"/>
      <c r="P77" s="1"/>
      <c r="Q77" s="1"/>
      <c r="R77" s="1"/>
      <c r="S77" s="1"/>
      <c r="BN77" s="1"/>
    </row>
    <row r="78" spans="2:66">
      <c r="B78" s="3">
        <v>66</v>
      </c>
      <c r="C78" s="26"/>
      <c r="D78" s="22"/>
      <c r="E78" s="22"/>
      <c r="F78" s="22"/>
      <c r="G78" s="24"/>
      <c r="H78" s="19"/>
      <c r="I78" s="22"/>
      <c r="J78" s="22"/>
      <c r="K78" s="19"/>
      <c r="L78" s="18"/>
      <c r="M78" s="18" t="str">
        <f>IFERROR(VLOOKUP(L78,'Zájmové skupiny'!$C$3:$D$27,2,0),"")</f>
        <v/>
      </c>
      <c r="N78" s="18"/>
      <c r="O78" s="1"/>
      <c r="P78" s="1"/>
      <c r="Q78" s="1"/>
      <c r="R78" s="1"/>
      <c r="S78" s="1"/>
      <c r="BN78" s="1"/>
    </row>
    <row r="79" spans="2:66">
      <c r="B79" s="3">
        <v>67</v>
      </c>
      <c r="C79" s="26"/>
      <c r="D79" s="22"/>
      <c r="E79" s="22"/>
      <c r="F79" s="22"/>
      <c r="G79" s="24"/>
      <c r="H79" s="19"/>
      <c r="I79" s="22"/>
      <c r="J79" s="22"/>
      <c r="K79" s="19"/>
      <c r="L79" s="18"/>
      <c r="M79" s="18" t="str">
        <f>IFERROR(VLOOKUP(L79,'Zájmové skupiny'!$C$3:$D$27,2,0),"")</f>
        <v/>
      </c>
      <c r="N79" s="18"/>
      <c r="O79" s="1"/>
      <c r="P79" s="1"/>
      <c r="Q79" s="1"/>
      <c r="R79" s="1"/>
      <c r="S79" s="1"/>
      <c r="BN79" s="1"/>
    </row>
    <row r="80" spans="2:66">
      <c r="B80" s="3">
        <v>68</v>
      </c>
      <c r="C80" s="26"/>
      <c r="D80" s="22"/>
      <c r="E80" s="22"/>
      <c r="F80" s="22"/>
      <c r="G80" s="24"/>
      <c r="H80" s="19"/>
      <c r="I80" s="22"/>
      <c r="J80" s="22"/>
      <c r="K80" s="19"/>
      <c r="L80" s="18"/>
      <c r="M80" s="18" t="str">
        <f>IFERROR(VLOOKUP(L80,'Zájmové skupiny'!$C$3:$D$27,2,0),"")</f>
        <v/>
      </c>
      <c r="N80" s="18"/>
      <c r="O80" s="1"/>
      <c r="P80" s="1"/>
      <c r="Q80" s="1"/>
      <c r="R80" s="1"/>
      <c r="S80" s="1"/>
      <c r="BN80" s="1"/>
    </row>
    <row r="81" spans="2:66">
      <c r="B81" s="3">
        <v>69</v>
      </c>
      <c r="C81" s="26"/>
      <c r="D81" s="22"/>
      <c r="E81" s="22"/>
      <c r="F81" s="22"/>
      <c r="G81" s="24"/>
      <c r="H81" s="19"/>
      <c r="I81" s="22"/>
      <c r="J81" s="22"/>
      <c r="K81" s="19"/>
      <c r="L81" s="18"/>
      <c r="M81" s="18" t="str">
        <f>IFERROR(VLOOKUP(L81,'Zájmové skupiny'!$C$3:$D$27,2,0),"")</f>
        <v/>
      </c>
      <c r="N81" s="18"/>
      <c r="O81" s="1"/>
      <c r="P81" s="1"/>
      <c r="Q81" s="1"/>
      <c r="R81" s="1"/>
      <c r="S81" s="1"/>
      <c r="BN81" s="1"/>
    </row>
    <row r="82" spans="2:66">
      <c r="B82" s="3">
        <v>70</v>
      </c>
      <c r="C82" s="26"/>
      <c r="D82" s="22"/>
      <c r="E82" s="22"/>
      <c r="F82" s="22"/>
      <c r="G82" s="24"/>
      <c r="H82" s="19"/>
      <c r="I82" s="22"/>
      <c r="J82" s="22"/>
      <c r="K82" s="19"/>
      <c r="L82" s="18"/>
      <c r="M82" s="18" t="str">
        <f>IFERROR(VLOOKUP(L82,'Zájmové skupiny'!$C$3:$D$27,2,0),"")</f>
        <v/>
      </c>
      <c r="N82" s="18"/>
      <c r="O82" s="1"/>
      <c r="P82" s="1"/>
      <c r="Q82" s="1"/>
      <c r="R82" s="1"/>
      <c r="S82" s="1"/>
      <c r="BN82" s="1"/>
    </row>
    <row r="83" spans="2:66">
      <c r="B83" s="3">
        <v>71</v>
      </c>
      <c r="C83" s="26"/>
      <c r="D83" s="22"/>
      <c r="E83" s="22"/>
      <c r="F83" s="22"/>
      <c r="G83" s="24"/>
      <c r="H83" s="19"/>
      <c r="I83" s="22"/>
      <c r="J83" s="22"/>
      <c r="K83" s="19"/>
      <c r="L83" s="18"/>
      <c r="M83" s="18" t="str">
        <f>IFERROR(VLOOKUP(L83,'Zájmové skupiny'!$C$3:$D$27,2,0),"")</f>
        <v/>
      </c>
      <c r="N83" s="18"/>
      <c r="O83" s="1"/>
      <c r="P83" s="1"/>
      <c r="Q83" s="1"/>
      <c r="R83" s="1"/>
      <c r="S83" s="1"/>
      <c r="BN83" s="1"/>
    </row>
    <row r="84" spans="2:66">
      <c r="B84" s="3">
        <v>72</v>
      </c>
      <c r="C84" s="26"/>
      <c r="D84" s="22"/>
      <c r="E84" s="22"/>
      <c r="F84" s="22"/>
      <c r="G84" s="24"/>
      <c r="H84" s="19"/>
      <c r="I84" s="22"/>
      <c r="J84" s="22"/>
      <c r="K84" s="19"/>
      <c r="L84" s="18"/>
      <c r="M84" s="18" t="str">
        <f>IFERROR(VLOOKUP(L84,'Zájmové skupiny'!$C$3:$D$27,2,0),"")</f>
        <v/>
      </c>
      <c r="N84" s="18"/>
      <c r="O84" s="1"/>
      <c r="P84" s="1"/>
      <c r="Q84" s="1"/>
      <c r="R84" s="1"/>
      <c r="S84" s="1"/>
      <c r="BN84" s="1"/>
    </row>
    <row r="85" spans="2:66">
      <c r="B85" s="3">
        <v>73</v>
      </c>
      <c r="C85" s="26"/>
      <c r="D85" s="22"/>
      <c r="E85" s="22"/>
      <c r="F85" s="22"/>
      <c r="G85" s="24"/>
      <c r="H85" s="19"/>
      <c r="I85" s="22"/>
      <c r="J85" s="22"/>
      <c r="K85" s="19"/>
      <c r="L85" s="18"/>
      <c r="M85" s="18" t="str">
        <f>IFERROR(VLOOKUP(L85,'Zájmové skupiny'!$C$3:$D$27,2,0),"")</f>
        <v/>
      </c>
      <c r="N85" s="18"/>
      <c r="O85" s="1"/>
      <c r="P85" s="1"/>
      <c r="Q85" s="1"/>
      <c r="R85" s="1"/>
      <c r="S85" s="1"/>
      <c r="BN85" s="1"/>
    </row>
    <row r="86" spans="2:66">
      <c r="B86" s="3">
        <v>74</v>
      </c>
      <c r="C86" s="26"/>
      <c r="D86" s="22"/>
      <c r="E86" s="22"/>
      <c r="F86" s="22"/>
      <c r="G86" s="24"/>
      <c r="H86" s="19"/>
      <c r="I86" s="22"/>
      <c r="J86" s="22"/>
      <c r="K86" s="19"/>
      <c r="L86" s="18"/>
      <c r="M86" s="18" t="str">
        <f>IFERROR(VLOOKUP(L86,'Zájmové skupiny'!$C$3:$D$27,2,0),"")</f>
        <v/>
      </c>
      <c r="N86" s="18"/>
      <c r="O86" s="1"/>
      <c r="P86" s="1"/>
      <c r="Q86" s="1"/>
      <c r="R86" s="1"/>
      <c r="S86" s="1"/>
      <c r="BN86" s="1"/>
    </row>
    <row r="87" spans="2:66">
      <c r="B87" s="3">
        <v>75</v>
      </c>
      <c r="C87" s="26"/>
      <c r="D87" s="22"/>
      <c r="E87" s="22"/>
      <c r="F87" s="22"/>
      <c r="G87" s="24"/>
      <c r="H87" s="19"/>
      <c r="I87" s="22"/>
      <c r="J87" s="22"/>
      <c r="K87" s="19"/>
      <c r="L87" s="18"/>
      <c r="M87" s="18" t="str">
        <f>IFERROR(VLOOKUP(L87,'Zájmové skupiny'!$C$3:$D$27,2,0),"")</f>
        <v/>
      </c>
      <c r="N87" s="18"/>
      <c r="O87" s="1"/>
      <c r="P87" s="1"/>
      <c r="Q87" s="1"/>
      <c r="R87" s="1"/>
      <c r="S87" s="1"/>
      <c r="BN87" s="1"/>
    </row>
    <row r="88" spans="2:66">
      <c r="B88" s="3">
        <v>76</v>
      </c>
      <c r="C88" s="26"/>
      <c r="D88" s="22"/>
      <c r="E88" s="22"/>
      <c r="F88" s="22"/>
      <c r="G88" s="24"/>
      <c r="H88" s="19"/>
      <c r="I88" s="22"/>
      <c r="J88" s="22"/>
      <c r="K88" s="19"/>
      <c r="L88" s="18"/>
      <c r="M88" s="18" t="str">
        <f>IFERROR(VLOOKUP(L88,'Zájmové skupiny'!$C$3:$D$27,2,0),"")</f>
        <v/>
      </c>
      <c r="N88" s="18"/>
      <c r="O88" s="1"/>
      <c r="P88" s="1"/>
      <c r="Q88" s="1"/>
      <c r="R88" s="1"/>
      <c r="S88" s="1"/>
      <c r="BN88" s="1"/>
    </row>
    <row r="89" spans="2:66">
      <c r="B89" s="3">
        <v>77</v>
      </c>
      <c r="C89" s="26"/>
      <c r="D89" s="22"/>
      <c r="E89" s="22"/>
      <c r="F89" s="22"/>
      <c r="G89" s="24"/>
      <c r="H89" s="19"/>
      <c r="I89" s="22"/>
      <c r="J89" s="22"/>
      <c r="K89" s="19"/>
      <c r="L89" s="18"/>
      <c r="M89" s="18" t="str">
        <f>IFERROR(VLOOKUP(L89,'Zájmové skupiny'!$C$3:$D$27,2,0),"")</f>
        <v/>
      </c>
      <c r="N89" s="18"/>
      <c r="O89" s="1"/>
      <c r="P89" s="1"/>
      <c r="Q89" s="1"/>
      <c r="R89" s="1"/>
      <c r="S89" s="1"/>
      <c r="BN89" s="1"/>
    </row>
    <row r="90" spans="2:66">
      <c r="B90" s="3">
        <v>78</v>
      </c>
      <c r="C90" s="26"/>
      <c r="D90" s="22"/>
      <c r="E90" s="22"/>
      <c r="F90" s="22"/>
      <c r="G90" s="24"/>
      <c r="H90" s="19"/>
      <c r="I90" s="22"/>
      <c r="J90" s="22"/>
      <c r="K90" s="19"/>
      <c r="L90" s="18"/>
      <c r="M90" s="18" t="str">
        <f>IFERROR(VLOOKUP(L90,'Zájmové skupiny'!$C$3:$D$27,2,0),"")</f>
        <v/>
      </c>
      <c r="N90" s="18"/>
      <c r="O90" s="1"/>
      <c r="P90" s="1"/>
      <c r="Q90" s="1"/>
      <c r="R90" s="1"/>
      <c r="S90" s="1"/>
      <c r="BN90" s="1"/>
    </row>
    <row r="91" spans="2:66">
      <c r="B91" s="3">
        <v>79</v>
      </c>
      <c r="C91" s="26"/>
      <c r="D91" s="22"/>
      <c r="E91" s="22"/>
      <c r="F91" s="22"/>
      <c r="G91" s="24"/>
      <c r="H91" s="19"/>
      <c r="I91" s="22"/>
      <c r="J91" s="22"/>
      <c r="K91" s="19"/>
      <c r="L91" s="18"/>
      <c r="M91" s="18" t="str">
        <f>IFERROR(VLOOKUP(L91,'Zájmové skupiny'!$C$3:$D$27,2,0),"")</f>
        <v/>
      </c>
      <c r="N91" s="18"/>
      <c r="O91" s="1"/>
      <c r="P91" s="1"/>
      <c r="Q91" s="1"/>
      <c r="R91" s="1"/>
      <c r="S91" s="1"/>
      <c r="BN91" s="1"/>
    </row>
    <row r="92" spans="2:66">
      <c r="B92" s="3">
        <v>80</v>
      </c>
      <c r="C92" s="26"/>
      <c r="D92" s="22"/>
      <c r="E92" s="22"/>
      <c r="F92" s="22"/>
      <c r="G92" s="24"/>
      <c r="H92" s="19"/>
      <c r="I92" s="22"/>
      <c r="J92" s="22"/>
      <c r="K92" s="19"/>
      <c r="L92" s="18"/>
      <c r="M92" s="18" t="str">
        <f>IFERROR(VLOOKUP(L92,'Zájmové skupiny'!$C$3:$D$27,2,0),"")</f>
        <v/>
      </c>
      <c r="N92" s="18"/>
      <c r="O92" s="1"/>
      <c r="P92" s="1"/>
      <c r="Q92" s="1"/>
      <c r="R92" s="1"/>
      <c r="S92" s="1"/>
      <c r="BN92" s="1"/>
    </row>
    <row r="93" spans="2:66">
      <c r="B93" s="3">
        <v>81</v>
      </c>
      <c r="C93" s="26"/>
      <c r="D93" s="22"/>
      <c r="E93" s="22"/>
      <c r="F93" s="22"/>
      <c r="G93" s="24"/>
      <c r="H93" s="19"/>
      <c r="I93" s="22"/>
      <c r="J93" s="22"/>
      <c r="K93" s="19"/>
      <c r="L93" s="18"/>
      <c r="M93" s="18" t="str">
        <f>IFERROR(VLOOKUP(L93,'Zájmové skupiny'!$C$3:$D$27,2,0),"")</f>
        <v/>
      </c>
      <c r="N93" s="18"/>
      <c r="O93" s="1"/>
      <c r="P93" s="1"/>
      <c r="Q93" s="1"/>
      <c r="R93" s="1"/>
      <c r="S93" s="1"/>
      <c r="BN93" s="1"/>
    </row>
    <row r="94" spans="2:66">
      <c r="B94" s="3">
        <v>82</v>
      </c>
      <c r="C94" s="26"/>
      <c r="D94" s="22"/>
      <c r="E94" s="22"/>
      <c r="F94" s="22"/>
      <c r="G94" s="24"/>
      <c r="H94" s="19"/>
      <c r="I94" s="22"/>
      <c r="J94" s="22"/>
      <c r="K94" s="19"/>
      <c r="L94" s="18"/>
      <c r="M94" s="18" t="str">
        <f>IFERROR(VLOOKUP(L94,'Zájmové skupiny'!$C$3:$D$27,2,0),"")</f>
        <v/>
      </c>
      <c r="N94" s="18"/>
      <c r="O94" s="1"/>
      <c r="P94" s="1"/>
      <c r="Q94" s="1"/>
      <c r="R94" s="1"/>
      <c r="S94" s="1"/>
      <c r="BN94" s="1"/>
    </row>
    <row r="95" spans="2:66">
      <c r="B95" s="3">
        <v>83</v>
      </c>
      <c r="C95" s="26"/>
      <c r="D95" s="22"/>
      <c r="E95" s="22"/>
      <c r="F95" s="22"/>
      <c r="G95" s="24"/>
      <c r="H95" s="19"/>
      <c r="I95" s="22"/>
      <c r="J95" s="22"/>
      <c r="K95" s="19"/>
      <c r="L95" s="18"/>
      <c r="M95" s="18" t="str">
        <f>IFERROR(VLOOKUP(L95,'Zájmové skupiny'!$C$3:$D$27,2,0),"")</f>
        <v/>
      </c>
      <c r="N95" s="18"/>
      <c r="O95" s="1"/>
      <c r="P95" s="1"/>
      <c r="Q95" s="1"/>
      <c r="R95" s="1"/>
      <c r="S95" s="1"/>
      <c r="BN95" s="1"/>
    </row>
    <row r="96" spans="2:66">
      <c r="B96" s="3">
        <v>84</v>
      </c>
      <c r="C96" s="26"/>
      <c r="D96" s="22"/>
      <c r="E96" s="22"/>
      <c r="F96" s="22"/>
      <c r="G96" s="24"/>
      <c r="H96" s="19"/>
      <c r="I96" s="22"/>
      <c r="J96" s="22"/>
      <c r="K96" s="19"/>
      <c r="L96" s="18"/>
      <c r="M96" s="18" t="str">
        <f>IFERROR(VLOOKUP(L96,'Zájmové skupiny'!$C$3:$D$27,2,0),"")</f>
        <v/>
      </c>
      <c r="N96" s="18"/>
      <c r="O96" s="1"/>
      <c r="P96" s="1"/>
      <c r="Q96" s="1"/>
      <c r="R96" s="1"/>
      <c r="S96" s="1"/>
      <c r="BN96" s="1"/>
    </row>
    <row r="97" spans="2:66">
      <c r="B97" s="3">
        <v>85</v>
      </c>
      <c r="C97" s="26"/>
      <c r="D97" s="22"/>
      <c r="E97" s="22"/>
      <c r="F97" s="22"/>
      <c r="G97" s="24"/>
      <c r="H97" s="19"/>
      <c r="I97" s="22"/>
      <c r="J97" s="22"/>
      <c r="K97" s="19"/>
      <c r="L97" s="18"/>
      <c r="M97" s="18" t="str">
        <f>IFERROR(VLOOKUP(L97,'Zájmové skupiny'!$C$3:$D$27,2,0),"")</f>
        <v/>
      </c>
      <c r="N97" s="18"/>
      <c r="O97" s="1"/>
      <c r="P97" s="1"/>
      <c r="Q97" s="1"/>
      <c r="R97" s="1"/>
      <c r="S97" s="1"/>
      <c r="BN97" s="1"/>
    </row>
    <row r="98" spans="2:66">
      <c r="B98" s="3">
        <v>86</v>
      </c>
      <c r="C98" s="26"/>
      <c r="D98" s="22"/>
      <c r="E98" s="22"/>
      <c r="F98" s="22"/>
      <c r="G98" s="24"/>
      <c r="H98" s="19"/>
      <c r="I98" s="22"/>
      <c r="J98" s="22"/>
      <c r="K98" s="19"/>
      <c r="L98" s="18"/>
      <c r="M98" s="18" t="str">
        <f>IFERROR(VLOOKUP(L98,'Zájmové skupiny'!$C$3:$D$27,2,0),"")</f>
        <v/>
      </c>
      <c r="N98" s="18"/>
      <c r="O98" s="1"/>
      <c r="P98" s="1"/>
      <c r="Q98" s="1"/>
      <c r="R98" s="1"/>
      <c r="S98" s="1"/>
      <c r="BN98" s="1"/>
    </row>
    <row r="99" spans="2:66">
      <c r="B99" s="3">
        <v>87</v>
      </c>
      <c r="C99" s="26"/>
      <c r="D99" s="22"/>
      <c r="E99" s="22"/>
      <c r="F99" s="22"/>
      <c r="G99" s="24"/>
      <c r="H99" s="19"/>
      <c r="I99" s="22"/>
      <c r="J99" s="22"/>
      <c r="K99" s="19"/>
      <c r="L99" s="18"/>
      <c r="M99" s="18" t="str">
        <f>IFERROR(VLOOKUP(L99,'Zájmové skupiny'!$C$3:$D$27,2,0),"")</f>
        <v/>
      </c>
      <c r="N99" s="18"/>
      <c r="O99" s="1"/>
      <c r="P99" s="1"/>
      <c r="Q99" s="1"/>
      <c r="R99" s="1"/>
      <c r="S99" s="1"/>
      <c r="BN99" s="1"/>
    </row>
    <row r="100" spans="2:66">
      <c r="B100" s="3">
        <v>88</v>
      </c>
      <c r="C100" s="26"/>
      <c r="D100" s="22"/>
      <c r="E100" s="22"/>
      <c r="F100" s="22"/>
      <c r="G100" s="24"/>
      <c r="H100" s="19"/>
      <c r="I100" s="22"/>
      <c r="J100" s="22"/>
      <c r="K100" s="19"/>
      <c r="L100" s="18"/>
      <c r="M100" s="18" t="str">
        <f>IFERROR(VLOOKUP(L100,'Zájmové skupiny'!$C$3:$D$27,2,0),"")</f>
        <v/>
      </c>
      <c r="N100" s="18"/>
      <c r="O100" s="1"/>
      <c r="P100" s="1"/>
      <c r="Q100" s="1"/>
      <c r="R100" s="1"/>
      <c r="S100" s="1"/>
      <c r="BN100" s="1"/>
    </row>
    <row r="101" spans="2:66">
      <c r="B101" s="3">
        <v>89</v>
      </c>
      <c r="C101" s="26"/>
      <c r="D101" s="22"/>
      <c r="E101" s="22"/>
      <c r="F101" s="22"/>
      <c r="G101" s="24"/>
      <c r="H101" s="19"/>
      <c r="I101" s="22"/>
      <c r="J101" s="22"/>
      <c r="K101" s="19"/>
      <c r="L101" s="18"/>
      <c r="M101" s="18" t="str">
        <f>IFERROR(VLOOKUP(L101,'Zájmové skupiny'!$C$3:$D$27,2,0),"")</f>
        <v/>
      </c>
      <c r="N101" s="18"/>
      <c r="O101" s="1"/>
      <c r="P101" s="1"/>
      <c r="Q101" s="1"/>
      <c r="R101" s="1"/>
      <c r="S101" s="1"/>
      <c r="BN101" s="1"/>
    </row>
    <row r="102" spans="2:66">
      <c r="B102" s="3">
        <v>90</v>
      </c>
      <c r="C102" s="26"/>
      <c r="D102" s="22"/>
      <c r="E102" s="22"/>
      <c r="F102" s="22"/>
      <c r="G102" s="24"/>
      <c r="H102" s="19"/>
      <c r="I102" s="22"/>
      <c r="J102" s="22"/>
      <c r="K102" s="19"/>
      <c r="L102" s="18"/>
      <c r="M102" s="18" t="str">
        <f>IFERROR(VLOOKUP(L102,'Zájmové skupiny'!$C$3:$D$27,2,0),"")</f>
        <v/>
      </c>
      <c r="N102" s="18"/>
      <c r="O102" s="1"/>
      <c r="P102" s="1"/>
      <c r="Q102" s="1"/>
      <c r="R102" s="1"/>
      <c r="S102" s="1"/>
      <c r="BN102" s="1"/>
    </row>
    <row r="103" spans="2:66">
      <c r="B103" s="3">
        <v>91</v>
      </c>
      <c r="C103" s="26"/>
      <c r="D103" s="22"/>
      <c r="E103" s="22"/>
      <c r="F103" s="22"/>
      <c r="G103" s="24"/>
      <c r="H103" s="19"/>
      <c r="I103" s="22"/>
      <c r="J103" s="22"/>
      <c r="K103" s="19"/>
      <c r="L103" s="18"/>
      <c r="M103" s="18" t="str">
        <f>IFERROR(VLOOKUP(L103,'Zájmové skupiny'!$C$3:$D$27,2,0),"")</f>
        <v/>
      </c>
      <c r="N103" s="18"/>
      <c r="O103" s="1"/>
      <c r="P103" s="1"/>
      <c r="Q103" s="1"/>
      <c r="R103" s="1"/>
      <c r="S103" s="1"/>
      <c r="BN103" s="1"/>
    </row>
    <row r="104" spans="2:66">
      <c r="B104" s="3">
        <v>92</v>
      </c>
      <c r="C104" s="26"/>
      <c r="D104" s="22"/>
      <c r="E104" s="22"/>
      <c r="F104" s="22"/>
      <c r="G104" s="24"/>
      <c r="H104" s="19"/>
      <c r="I104" s="22"/>
      <c r="J104" s="22"/>
      <c r="K104" s="19"/>
      <c r="L104" s="18"/>
      <c r="M104" s="18" t="str">
        <f>IFERROR(VLOOKUP(L104,'Zájmové skupiny'!$C$3:$D$27,2,0),"")</f>
        <v/>
      </c>
      <c r="N104" s="18"/>
      <c r="O104" s="1"/>
      <c r="P104" s="1"/>
      <c r="Q104" s="1"/>
      <c r="R104" s="1"/>
      <c r="S104" s="1"/>
      <c r="BN104" s="1"/>
    </row>
    <row r="105" spans="2:66">
      <c r="B105" s="3">
        <v>93</v>
      </c>
      <c r="C105" s="26"/>
      <c r="D105" s="22"/>
      <c r="E105" s="22"/>
      <c r="F105" s="22"/>
      <c r="G105" s="24"/>
      <c r="H105" s="19"/>
      <c r="I105" s="22"/>
      <c r="J105" s="22"/>
      <c r="K105" s="19"/>
      <c r="L105" s="18"/>
      <c r="M105" s="18" t="str">
        <f>IFERROR(VLOOKUP(L105,'Zájmové skupiny'!$C$3:$D$27,2,0),"")</f>
        <v/>
      </c>
      <c r="N105" s="18"/>
      <c r="O105" s="1"/>
      <c r="P105" s="1"/>
      <c r="Q105" s="1"/>
      <c r="R105" s="1"/>
      <c r="S105" s="1"/>
      <c r="BN105" s="1"/>
    </row>
    <row r="106" spans="2:66">
      <c r="B106" s="3">
        <v>94</v>
      </c>
      <c r="C106" s="26"/>
      <c r="D106" s="22"/>
      <c r="E106" s="22"/>
      <c r="F106" s="22"/>
      <c r="G106" s="24"/>
      <c r="H106" s="19"/>
      <c r="I106" s="22"/>
      <c r="J106" s="22"/>
      <c r="K106" s="19"/>
      <c r="L106" s="18"/>
      <c r="M106" s="18" t="str">
        <f>IFERROR(VLOOKUP(L106,'Zájmové skupiny'!$C$3:$D$27,2,0),"")</f>
        <v/>
      </c>
      <c r="N106" s="18"/>
      <c r="O106" s="1"/>
      <c r="P106" s="1"/>
      <c r="Q106" s="1"/>
      <c r="R106" s="1"/>
      <c r="S106" s="1"/>
      <c r="BN106" s="1"/>
    </row>
    <row r="107" spans="2:66">
      <c r="B107" s="3">
        <v>95</v>
      </c>
      <c r="C107" s="26"/>
      <c r="D107" s="22"/>
      <c r="E107" s="22"/>
      <c r="F107" s="22"/>
      <c r="G107" s="24"/>
      <c r="H107" s="19"/>
      <c r="I107" s="22"/>
      <c r="J107" s="22"/>
      <c r="K107" s="19"/>
      <c r="L107" s="18"/>
      <c r="M107" s="18" t="str">
        <f>IFERROR(VLOOKUP(L107,'Zájmové skupiny'!$C$3:$D$27,2,0),"")</f>
        <v/>
      </c>
      <c r="N107" s="18"/>
      <c r="O107" s="1"/>
      <c r="P107" s="1"/>
      <c r="Q107" s="1"/>
      <c r="R107" s="1"/>
      <c r="S107" s="1"/>
      <c r="BN107" s="1"/>
    </row>
    <row r="108" spans="2:66">
      <c r="B108" s="3">
        <v>96</v>
      </c>
      <c r="C108" s="26"/>
      <c r="D108" s="22"/>
      <c r="E108" s="22"/>
      <c r="F108" s="22"/>
      <c r="G108" s="24"/>
      <c r="H108" s="19"/>
      <c r="I108" s="22"/>
      <c r="J108" s="22"/>
      <c r="K108" s="19"/>
      <c r="L108" s="18"/>
      <c r="M108" s="18" t="str">
        <f>IFERROR(VLOOKUP(L108,'Zájmové skupiny'!$C$3:$D$27,2,0),"")</f>
        <v/>
      </c>
      <c r="N108" s="18"/>
      <c r="O108" s="1"/>
      <c r="P108" s="1"/>
      <c r="Q108" s="1"/>
      <c r="R108" s="1"/>
      <c r="S108" s="1"/>
      <c r="BN108" s="1"/>
    </row>
    <row r="109" spans="2:66">
      <c r="B109" s="3">
        <v>97</v>
      </c>
      <c r="C109" s="26"/>
      <c r="D109" s="22"/>
      <c r="E109" s="22"/>
      <c r="F109" s="22"/>
      <c r="G109" s="24"/>
      <c r="H109" s="19"/>
      <c r="I109" s="22"/>
      <c r="J109" s="22"/>
      <c r="K109" s="19"/>
      <c r="L109" s="18"/>
      <c r="M109" s="18" t="str">
        <f>IFERROR(VLOOKUP(L109,'Zájmové skupiny'!$C$3:$D$27,2,0),"")</f>
        <v/>
      </c>
      <c r="N109" s="18"/>
      <c r="O109" s="1"/>
      <c r="P109" s="1"/>
      <c r="Q109" s="1"/>
      <c r="R109" s="1"/>
      <c r="S109" s="1"/>
      <c r="BN109" s="1"/>
    </row>
    <row r="110" spans="2:66">
      <c r="B110" s="3">
        <v>98</v>
      </c>
      <c r="C110" s="26"/>
      <c r="D110" s="22"/>
      <c r="E110" s="22"/>
      <c r="F110" s="22"/>
      <c r="G110" s="24"/>
      <c r="H110" s="19"/>
      <c r="I110" s="22"/>
      <c r="J110" s="22"/>
      <c r="K110" s="19"/>
      <c r="L110" s="18"/>
      <c r="M110" s="18" t="str">
        <f>IFERROR(VLOOKUP(L110,'Zájmové skupiny'!$C$3:$D$27,2,0),"")</f>
        <v/>
      </c>
      <c r="N110" s="18"/>
      <c r="O110" s="1"/>
      <c r="P110" s="1"/>
      <c r="Q110" s="1"/>
      <c r="R110" s="1"/>
      <c r="S110" s="1"/>
      <c r="BN110" s="1"/>
    </row>
    <row r="111" spans="2:66">
      <c r="B111" s="3">
        <v>99</v>
      </c>
      <c r="C111" s="26"/>
      <c r="D111" s="22"/>
      <c r="E111" s="22"/>
      <c r="F111" s="22"/>
      <c r="G111" s="24"/>
      <c r="H111" s="19"/>
      <c r="I111" s="22"/>
      <c r="J111" s="22"/>
      <c r="K111" s="19"/>
      <c r="L111" s="18"/>
      <c r="M111" s="18" t="str">
        <f>IFERROR(VLOOKUP(L111,'Zájmové skupiny'!$C$3:$D$27,2,0),"")</f>
        <v/>
      </c>
      <c r="N111" s="18"/>
      <c r="O111" s="1"/>
      <c r="P111" s="1"/>
      <c r="Q111" s="1"/>
      <c r="R111" s="1"/>
      <c r="S111" s="1"/>
      <c r="BN111" s="1"/>
    </row>
    <row r="112" spans="2:66">
      <c r="B112" s="3">
        <v>100</v>
      </c>
      <c r="C112" s="26"/>
      <c r="D112" s="22"/>
      <c r="E112" s="22"/>
      <c r="F112" s="22"/>
      <c r="G112" s="24"/>
      <c r="H112" s="19"/>
      <c r="I112" s="22"/>
      <c r="J112" s="22"/>
      <c r="K112" s="19"/>
      <c r="L112" s="18"/>
      <c r="M112" s="18" t="str">
        <f>IFERROR(VLOOKUP(L112,'Zájmové skupiny'!$C$3:$D$27,2,0),"")</f>
        <v/>
      </c>
      <c r="N112" s="18"/>
      <c r="O112" s="1"/>
      <c r="P112" s="1"/>
      <c r="Q112" s="1"/>
      <c r="R112" s="1"/>
      <c r="S112" s="1"/>
      <c r="BN112" s="1"/>
    </row>
    <row r="113" spans="2:66">
      <c r="B113" s="3">
        <v>101</v>
      </c>
      <c r="C113" s="26"/>
      <c r="D113" s="22"/>
      <c r="E113" s="22"/>
      <c r="F113" s="22"/>
      <c r="G113" s="24"/>
      <c r="H113" s="19"/>
      <c r="I113" s="22"/>
      <c r="J113" s="22"/>
      <c r="K113" s="19"/>
      <c r="L113" s="18"/>
      <c r="M113" s="18" t="str">
        <f>IFERROR(VLOOKUP(L113,'Zájmové skupiny'!$C$3:$D$27,2,0),"")</f>
        <v/>
      </c>
      <c r="N113" s="18"/>
      <c r="O113" s="1"/>
      <c r="P113" s="1"/>
      <c r="Q113" s="1"/>
      <c r="R113" s="1"/>
      <c r="S113" s="1"/>
      <c r="BN113" s="1"/>
    </row>
    <row r="114" spans="2:66">
      <c r="B114" s="3">
        <v>102</v>
      </c>
      <c r="C114" s="26"/>
      <c r="D114" s="22"/>
      <c r="E114" s="22"/>
      <c r="F114" s="22"/>
      <c r="G114" s="24"/>
      <c r="H114" s="19"/>
      <c r="I114" s="22"/>
      <c r="J114" s="22"/>
      <c r="K114" s="19"/>
      <c r="L114" s="18"/>
      <c r="M114" s="18" t="str">
        <f>IFERROR(VLOOKUP(L114,'Zájmové skupiny'!$C$3:$D$27,2,0),"")</f>
        <v/>
      </c>
      <c r="N114" s="18"/>
      <c r="O114" s="1"/>
      <c r="P114" s="1"/>
      <c r="Q114" s="1"/>
      <c r="R114" s="1"/>
      <c r="S114" s="1"/>
      <c r="BN114" s="1"/>
    </row>
    <row r="115" spans="2:66">
      <c r="B115" s="3">
        <v>103</v>
      </c>
      <c r="C115" s="26"/>
      <c r="D115" s="22"/>
      <c r="E115" s="22"/>
      <c r="F115" s="22"/>
      <c r="G115" s="24"/>
      <c r="H115" s="19"/>
      <c r="I115" s="22"/>
      <c r="J115" s="22"/>
      <c r="K115" s="19"/>
      <c r="L115" s="18"/>
      <c r="M115" s="18" t="str">
        <f>IFERROR(VLOOKUP(L115,'Zájmové skupiny'!$C$3:$D$27,2,0),"")</f>
        <v/>
      </c>
      <c r="N115" s="18"/>
      <c r="O115" s="1"/>
      <c r="P115" s="1"/>
      <c r="Q115" s="1"/>
      <c r="R115" s="1"/>
      <c r="S115" s="1"/>
      <c r="BN115" s="1"/>
    </row>
    <row r="116" spans="2:66">
      <c r="B116" s="3">
        <v>104</v>
      </c>
      <c r="C116" s="26"/>
      <c r="D116" s="22"/>
      <c r="E116" s="22"/>
      <c r="F116" s="22"/>
      <c r="G116" s="24"/>
      <c r="H116" s="19"/>
      <c r="I116" s="22"/>
      <c r="J116" s="22"/>
      <c r="K116" s="19"/>
      <c r="L116" s="18"/>
      <c r="M116" s="18" t="str">
        <f>IFERROR(VLOOKUP(L116,'Zájmové skupiny'!$C$3:$D$27,2,0),"")</f>
        <v/>
      </c>
      <c r="N116" s="18"/>
      <c r="O116" s="1"/>
      <c r="P116" s="1"/>
      <c r="Q116" s="1"/>
      <c r="R116" s="1"/>
      <c r="S116" s="1"/>
      <c r="BN116" s="1"/>
    </row>
    <row r="117" spans="2:66">
      <c r="B117" s="3">
        <v>105</v>
      </c>
      <c r="C117" s="26"/>
      <c r="D117" s="22"/>
      <c r="E117" s="22"/>
      <c r="F117" s="22"/>
      <c r="G117" s="24"/>
      <c r="H117" s="19"/>
      <c r="I117" s="22"/>
      <c r="J117" s="22"/>
      <c r="K117" s="19"/>
      <c r="L117" s="18"/>
      <c r="M117" s="18" t="str">
        <f>IFERROR(VLOOKUP(L117,'Zájmové skupiny'!$C$3:$D$27,2,0),"")</f>
        <v/>
      </c>
      <c r="N117" s="18"/>
      <c r="O117" s="1"/>
      <c r="P117" s="1"/>
      <c r="Q117" s="1"/>
      <c r="R117" s="1"/>
      <c r="S117" s="1"/>
      <c r="BN117" s="1"/>
    </row>
    <row r="118" spans="2:66">
      <c r="B118" s="3">
        <v>106</v>
      </c>
      <c r="C118" s="26"/>
      <c r="D118" s="22"/>
      <c r="E118" s="22"/>
      <c r="F118" s="22"/>
      <c r="G118" s="24"/>
      <c r="H118" s="19"/>
      <c r="I118" s="22"/>
      <c r="J118" s="22"/>
      <c r="K118" s="19"/>
      <c r="L118" s="18"/>
      <c r="M118" s="18" t="str">
        <f>IFERROR(VLOOKUP(L118,'Zájmové skupiny'!$C$3:$D$27,2,0),"")</f>
        <v/>
      </c>
      <c r="N118" s="18"/>
      <c r="O118" s="1"/>
      <c r="P118" s="1"/>
      <c r="Q118" s="1"/>
      <c r="R118" s="1"/>
      <c r="S118" s="1"/>
      <c r="BN118" s="1"/>
    </row>
    <row r="119" spans="2:66">
      <c r="B119" s="3">
        <v>107</v>
      </c>
      <c r="C119" s="26"/>
      <c r="D119" s="22"/>
      <c r="E119" s="22"/>
      <c r="F119" s="22"/>
      <c r="G119" s="24"/>
      <c r="H119" s="19"/>
      <c r="I119" s="22"/>
      <c r="J119" s="22"/>
      <c r="K119" s="19"/>
      <c r="L119" s="18"/>
      <c r="M119" s="18" t="str">
        <f>IFERROR(VLOOKUP(L119,'Zájmové skupiny'!$C$3:$D$27,2,0),"")</f>
        <v/>
      </c>
      <c r="N119" s="18"/>
      <c r="O119" s="1"/>
      <c r="P119" s="1"/>
      <c r="Q119" s="1"/>
      <c r="R119" s="1"/>
      <c r="S119" s="1"/>
      <c r="BN119" s="1"/>
    </row>
    <row r="120" spans="2:66">
      <c r="B120" s="3">
        <v>108</v>
      </c>
      <c r="C120" s="26"/>
      <c r="D120" s="22"/>
      <c r="E120" s="22"/>
      <c r="F120" s="22"/>
      <c r="G120" s="24"/>
      <c r="H120" s="19"/>
      <c r="I120" s="22"/>
      <c r="J120" s="22"/>
      <c r="K120" s="19"/>
      <c r="L120" s="18"/>
      <c r="M120" s="18" t="str">
        <f>IFERROR(VLOOKUP(L120,'Zájmové skupiny'!$C$3:$D$27,2,0),"")</f>
        <v/>
      </c>
      <c r="N120" s="18"/>
      <c r="O120" s="1"/>
      <c r="P120" s="1"/>
      <c r="Q120" s="1"/>
      <c r="R120" s="1"/>
      <c r="S120" s="1"/>
      <c r="BN120" s="1"/>
    </row>
    <row r="121" spans="2:66">
      <c r="B121" s="3">
        <v>109</v>
      </c>
      <c r="C121" s="26"/>
      <c r="D121" s="22"/>
      <c r="E121" s="22"/>
      <c r="F121" s="22"/>
      <c r="G121" s="24"/>
      <c r="H121" s="19"/>
      <c r="I121" s="22"/>
      <c r="J121" s="22"/>
      <c r="K121" s="19"/>
      <c r="L121" s="18"/>
      <c r="M121" s="18" t="str">
        <f>IFERROR(VLOOKUP(L121,'Zájmové skupiny'!$C$3:$D$27,2,0),"")</f>
        <v/>
      </c>
      <c r="N121" s="18"/>
      <c r="O121" s="1"/>
      <c r="P121" s="1"/>
      <c r="Q121" s="1"/>
      <c r="R121" s="1"/>
      <c r="S121" s="1"/>
      <c r="BN121" s="1"/>
    </row>
    <row r="122" spans="2:66">
      <c r="B122" s="3">
        <v>110</v>
      </c>
      <c r="C122" s="26"/>
      <c r="D122" s="22"/>
      <c r="E122" s="22"/>
      <c r="F122" s="22"/>
      <c r="G122" s="24"/>
      <c r="H122" s="19"/>
      <c r="I122" s="22"/>
      <c r="J122" s="22"/>
      <c r="K122" s="19"/>
      <c r="L122" s="18"/>
      <c r="M122" s="18" t="str">
        <f>IFERROR(VLOOKUP(L122,'Zájmové skupiny'!$C$3:$D$27,2,0),"")</f>
        <v/>
      </c>
      <c r="N122" s="18"/>
      <c r="O122" s="1"/>
      <c r="P122" s="1"/>
      <c r="Q122" s="1"/>
      <c r="R122" s="1"/>
      <c r="S122" s="1"/>
      <c r="BN122" s="1"/>
    </row>
    <row r="123" spans="2:66">
      <c r="B123" s="3">
        <v>111</v>
      </c>
      <c r="C123" s="26"/>
      <c r="D123" s="22"/>
      <c r="E123" s="22"/>
      <c r="F123" s="22"/>
      <c r="G123" s="24"/>
      <c r="H123" s="19"/>
      <c r="I123" s="22"/>
      <c r="J123" s="22"/>
      <c r="K123" s="19"/>
      <c r="L123" s="18"/>
      <c r="M123" s="18" t="str">
        <f>IFERROR(VLOOKUP(L123,'Zájmové skupiny'!$C$3:$D$27,2,0),"")</f>
        <v/>
      </c>
      <c r="N123" s="18"/>
      <c r="O123" s="1"/>
      <c r="P123" s="1"/>
      <c r="Q123" s="1"/>
      <c r="R123" s="1"/>
      <c r="S123" s="1"/>
      <c r="BN123" s="1"/>
    </row>
    <row r="124" spans="2:66">
      <c r="B124" s="3">
        <v>112</v>
      </c>
      <c r="C124" s="26"/>
      <c r="D124" s="22"/>
      <c r="E124" s="22"/>
      <c r="F124" s="22"/>
      <c r="G124" s="24"/>
      <c r="H124" s="19"/>
      <c r="I124" s="22"/>
      <c r="J124" s="22"/>
      <c r="K124" s="19"/>
      <c r="L124" s="18"/>
      <c r="M124" s="18" t="str">
        <f>IFERROR(VLOOKUP(L124,'Zájmové skupiny'!$C$3:$D$27,2,0),"")</f>
        <v/>
      </c>
      <c r="N124" s="18"/>
      <c r="O124" s="1"/>
      <c r="P124" s="1"/>
      <c r="Q124" s="1"/>
      <c r="R124" s="1"/>
      <c r="S124" s="1"/>
      <c r="BN124" s="1"/>
    </row>
    <row r="125" spans="2:66">
      <c r="B125" s="3">
        <v>113</v>
      </c>
      <c r="C125" s="26"/>
      <c r="D125" s="22"/>
      <c r="E125" s="22"/>
      <c r="F125" s="22"/>
      <c r="G125" s="24"/>
      <c r="H125" s="19"/>
      <c r="I125" s="22"/>
      <c r="J125" s="22"/>
      <c r="K125" s="19"/>
      <c r="L125" s="18"/>
      <c r="M125" s="18" t="str">
        <f>IFERROR(VLOOKUP(L125,'Zájmové skupiny'!$C$3:$D$27,2,0),"")</f>
        <v/>
      </c>
      <c r="N125" s="18"/>
      <c r="O125" s="1"/>
      <c r="P125" s="1"/>
      <c r="Q125" s="1"/>
      <c r="R125" s="1"/>
      <c r="S125" s="1"/>
      <c r="BN125" s="1"/>
    </row>
    <row r="126" spans="2:66">
      <c r="B126" s="3">
        <v>114</v>
      </c>
      <c r="C126" s="26"/>
      <c r="D126" s="22"/>
      <c r="E126" s="22"/>
      <c r="F126" s="22"/>
      <c r="G126" s="24"/>
      <c r="H126" s="19"/>
      <c r="I126" s="22"/>
      <c r="J126" s="22"/>
      <c r="K126" s="19"/>
      <c r="L126" s="18"/>
      <c r="M126" s="18" t="str">
        <f>IFERROR(VLOOKUP(L126,'Zájmové skupiny'!$C$3:$D$27,2,0),"")</f>
        <v/>
      </c>
      <c r="N126" s="18"/>
      <c r="O126" s="1"/>
      <c r="P126" s="1"/>
      <c r="Q126" s="1"/>
      <c r="R126" s="1"/>
      <c r="S126" s="1"/>
      <c r="BN126" s="1"/>
    </row>
    <row r="127" spans="2:66">
      <c r="B127" s="3">
        <v>115</v>
      </c>
      <c r="C127" s="26"/>
      <c r="D127" s="22"/>
      <c r="E127" s="22"/>
      <c r="F127" s="22"/>
      <c r="G127" s="24"/>
      <c r="H127" s="19"/>
      <c r="I127" s="22"/>
      <c r="J127" s="22"/>
      <c r="K127" s="19"/>
      <c r="L127" s="18"/>
      <c r="M127" s="18" t="str">
        <f>IFERROR(VLOOKUP(L127,'Zájmové skupiny'!$C$3:$D$27,2,0),"")</f>
        <v/>
      </c>
      <c r="N127" s="18"/>
      <c r="O127" s="1"/>
      <c r="P127" s="1"/>
      <c r="Q127" s="1"/>
      <c r="R127" s="1"/>
      <c r="S127" s="1"/>
      <c r="BN127" s="1"/>
    </row>
    <row r="128" spans="2:66">
      <c r="B128" s="3">
        <v>116</v>
      </c>
      <c r="C128" s="26"/>
      <c r="D128" s="22"/>
      <c r="E128" s="22"/>
      <c r="F128" s="22"/>
      <c r="G128" s="24"/>
      <c r="H128" s="19"/>
      <c r="I128" s="22"/>
      <c r="J128" s="22"/>
      <c r="K128" s="19"/>
      <c r="L128" s="18"/>
      <c r="M128" s="18" t="str">
        <f>IFERROR(VLOOKUP(L128,'Zájmové skupiny'!$C$3:$D$27,2,0),"")</f>
        <v/>
      </c>
      <c r="N128" s="18"/>
      <c r="O128" s="1"/>
      <c r="P128" s="1"/>
      <c r="Q128" s="1"/>
      <c r="R128" s="1"/>
      <c r="S128" s="1"/>
      <c r="BN128" s="1"/>
    </row>
    <row r="129" spans="2:66">
      <c r="B129" s="3">
        <v>117</v>
      </c>
      <c r="C129" s="26"/>
      <c r="D129" s="22"/>
      <c r="E129" s="22"/>
      <c r="F129" s="22"/>
      <c r="G129" s="24"/>
      <c r="H129" s="19"/>
      <c r="I129" s="22"/>
      <c r="J129" s="22"/>
      <c r="K129" s="19"/>
      <c r="L129" s="18"/>
      <c r="M129" s="18" t="str">
        <f>IFERROR(VLOOKUP(L129,'Zájmové skupiny'!$C$3:$D$27,2,0),"")</f>
        <v/>
      </c>
      <c r="N129" s="18"/>
      <c r="O129" s="1"/>
      <c r="P129" s="1"/>
      <c r="Q129" s="1"/>
      <c r="R129" s="1"/>
      <c r="S129" s="1"/>
      <c r="BN129" s="1"/>
    </row>
    <row r="130" spans="2:66">
      <c r="B130" s="3">
        <v>118</v>
      </c>
      <c r="C130" s="26"/>
      <c r="D130" s="22"/>
      <c r="E130" s="22"/>
      <c r="F130" s="22"/>
      <c r="G130" s="24"/>
      <c r="H130" s="19"/>
      <c r="I130" s="22"/>
      <c r="J130" s="22"/>
      <c r="K130" s="19"/>
      <c r="L130" s="18"/>
      <c r="M130" s="18" t="str">
        <f>IFERROR(VLOOKUP(L130,'Zájmové skupiny'!$C$3:$D$27,2,0),"")</f>
        <v/>
      </c>
      <c r="N130" s="18"/>
      <c r="O130" s="1"/>
      <c r="P130" s="1"/>
      <c r="Q130" s="1"/>
      <c r="R130" s="1"/>
      <c r="S130" s="1"/>
      <c r="BN130" s="1"/>
    </row>
    <row r="131" spans="2:66">
      <c r="B131" s="3">
        <v>119</v>
      </c>
      <c r="C131" s="26"/>
      <c r="D131" s="22"/>
      <c r="E131" s="22"/>
      <c r="F131" s="22"/>
      <c r="G131" s="24"/>
      <c r="H131" s="19"/>
      <c r="I131" s="22"/>
      <c r="J131" s="22"/>
      <c r="K131" s="19"/>
      <c r="L131" s="18"/>
      <c r="M131" s="18" t="str">
        <f>IFERROR(VLOOKUP(L131,'Zájmové skupiny'!$C$3:$D$27,2,0),"")</f>
        <v/>
      </c>
      <c r="N131" s="18"/>
      <c r="O131" s="1"/>
      <c r="P131" s="1"/>
      <c r="Q131" s="1"/>
      <c r="R131" s="1"/>
      <c r="S131" s="1"/>
      <c r="BN131" s="1"/>
    </row>
    <row r="132" spans="2:66">
      <c r="B132" s="3">
        <v>120</v>
      </c>
      <c r="C132" s="26"/>
      <c r="D132" s="22"/>
      <c r="E132" s="22"/>
      <c r="F132" s="22"/>
      <c r="G132" s="24"/>
      <c r="H132" s="19"/>
      <c r="I132" s="22"/>
      <c r="J132" s="22"/>
      <c r="K132" s="19"/>
      <c r="L132" s="18"/>
      <c r="M132" s="18" t="str">
        <f>IFERROR(VLOOKUP(L132,'Zájmové skupiny'!$C$3:$D$27,2,0),"")</f>
        <v/>
      </c>
      <c r="N132" s="18"/>
      <c r="O132" s="1"/>
      <c r="P132" s="1"/>
      <c r="Q132" s="1"/>
      <c r="R132" s="1"/>
      <c r="S132" s="1"/>
      <c r="BN132" s="1"/>
    </row>
    <row r="133" spans="2:66">
      <c r="B133" s="3">
        <v>121</v>
      </c>
      <c r="C133" s="26"/>
      <c r="D133" s="22"/>
      <c r="E133" s="22"/>
      <c r="F133" s="22"/>
      <c r="G133" s="24"/>
      <c r="H133" s="19"/>
      <c r="I133" s="22"/>
      <c r="J133" s="22"/>
      <c r="K133" s="19"/>
      <c r="L133" s="18"/>
      <c r="M133" s="18" t="str">
        <f>IFERROR(VLOOKUP(L133,'Zájmové skupiny'!$C$3:$D$27,2,0),"")</f>
        <v/>
      </c>
      <c r="N133" s="18"/>
      <c r="O133" s="1"/>
      <c r="P133" s="1"/>
      <c r="Q133" s="1"/>
      <c r="R133" s="1"/>
      <c r="S133" s="1"/>
      <c r="BN133" s="1"/>
    </row>
    <row r="134" spans="2:66">
      <c r="B134" s="3">
        <v>122</v>
      </c>
      <c r="C134" s="26"/>
      <c r="D134" s="22"/>
      <c r="E134" s="22"/>
      <c r="F134" s="22"/>
      <c r="G134" s="24"/>
      <c r="H134" s="19"/>
      <c r="I134" s="22"/>
      <c r="J134" s="22"/>
      <c r="K134" s="19"/>
      <c r="L134" s="18"/>
      <c r="M134" s="18" t="str">
        <f>IFERROR(VLOOKUP(L134,'Zájmové skupiny'!$C$3:$D$27,2,0),"")</f>
        <v/>
      </c>
      <c r="N134" s="18"/>
      <c r="O134" s="1"/>
      <c r="P134" s="1"/>
      <c r="Q134" s="1"/>
      <c r="R134" s="1"/>
      <c r="S134" s="1"/>
      <c r="BN134" s="1"/>
    </row>
    <row r="135" spans="2:66">
      <c r="B135" s="3">
        <v>123</v>
      </c>
      <c r="C135" s="26"/>
      <c r="D135" s="22"/>
      <c r="E135" s="22"/>
      <c r="F135" s="22"/>
      <c r="G135" s="24"/>
      <c r="H135" s="19"/>
      <c r="I135" s="22"/>
      <c r="J135" s="22"/>
      <c r="K135" s="19"/>
      <c r="L135" s="18"/>
      <c r="M135" s="18" t="str">
        <f>IFERROR(VLOOKUP(L135,'Zájmové skupiny'!$C$3:$D$27,2,0),"")</f>
        <v/>
      </c>
      <c r="N135" s="18"/>
      <c r="O135" s="1"/>
      <c r="P135" s="1"/>
      <c r="Q135" s="1"/>
      <c r="R135" s="1"/>
      <c r="S135" s="1"/>
      <c r="BN135" s="1"/>
    </row>
    <row r="136" spans="2:66">
      <c r="B136" s="3">
        <v>124</v>
      </c>
      <c r="C136" s="26"/>
      <c r="D136" s="22"/>
      <c r="E136" s="22"/>
      <c r="F136" s="22"/>
      <c r="G136" s="24"/>
      <c r="H136" s="19"/>
      <c r="I136" s="22"/>
      <c r="J136" s="22"/>
      <c r="K136" s="19"/>
      <c r="L136" s="18"/>
      <c r="M136" s="18" t="str">
        <f>IFERROR(VLOOKUP(L136,'Zájmové skupiny'!$C$3:$D$27,2,0),"")</f>
        <v/>
      </c>
      <c r="N136" s="18"/>
      <c r="O136" s="1"/>
      <c r="P136" s="1"/>
      <c r="Q136" s="1"/>
      <c r="R136" s="1"/>
      <c r="S136" s="1"/>
      <c r="BN136" s="1"/>
    </row>
    <row r="137" spans="2:66">
      <c r="B137" s="3">
        <v>125</v>
      </c>
      <c r="C137" s="26"/>
      <c r="D137" s="22"/>
      <c r="E137" s="22"/>
      <c r="F137" s="22"/>
      <c r="G137" s="24"/>
      <c r="H137" s="19"/>
      <c r="I137" s="22"/>
      <c r="J137" s="22"/>
      <c r="K137" s="19"/>
      <c r="L137" s="18"/>
      <c r="M137" s="18" t="str">
        <f>IFERROR(VLOOKUP(L137,'Zájmové skupiny'!$C$3:$D$27,2,0),"")</f>
        <v/>
      </c>
      <c r="N137" s="18"/>
      <c r="O137" s="1"/>
      <c r="P137" s="1"/>
      <c r="Q137" s="1"/>
      <c r="R137" s="1"/>
      <c r="S137" s="1"/>
      <c r="BN137" s="1"/>
    </row>
    <row r="138" spans="2:66">
      <c r="B138" s="3">
        <v>126</v>
      </c>
      <c r="C138" s="26"/>
      <c r="D138" s="22"/>
      <c r="E138" s="22"/>
      <c r="F138" s="22"/>
      <c r="G138" s="24"/>
      <c r="H138" s="19"/>
      <c r="I138" s="22"/>
      <c r="J138" s="22"/>
      <c r="K138" s="19"/>
      <c r="L138" s="18"/>
      <c r="M138" s="18" t="str">
        <f>IFERROR(VLOOKUP(L138,'Zájmové skupiny'!$C$3:$D$27,2,0),"")</f>
        <v/>
      </c>
      <c r="N138" s="18"/>
      <c r="O138" s="1"/>
      <c r="P138" s="1"/>
      <c r="Q138" s="1"/>
      <c r="R138" s="1"/>
      <c r="S138" s="1"/>
      <c r="BN138" s="1"/>
    </row>
    <row r="139" spans="2:66">
      <c r="B139" s="3">
        <v>127</v>
      </c>
      <c r="C139" s="26"/>
      <c r="D139" s="22"/>
      <c r="E139" s="22"/>
      <c r="F139" s="22"/>
      <c r="G139" s="24"/>
      <c r="H139" s="19"/>
      <c r="I139" s="22"/>
      <c r="J139" s="22"/>
      <c r="K139" s="19"/>
      <c r="L139" s="18"/>
      <c r="M139" s="18" t="str">
        <f>IFERROR(VLOOKUP(L139,'Zájmové skupiny'!$C$3:$D$27,2,0),"")</f>
        <v/>
      </c>
      <c r="N139" s="18"/>
      <c r="O139" s="1"/>
      <c r="P139" s="1"/>
      <c r="Q139" s="1"/>
      <c r="R139" s="1"/>
      <c r="S139" s="1"/>
      <c r="BN139" s="1"/>
    </row>
    <row r="140" spans="2:66">
      <c r="B140" s="3">
        <v>128</v>
      </c>
      <c r="C140" s="26"/>
      <c r="D140" s="22"/>
      <c r="E140" s="22"/>
      <c r="F140" s="22"/>
      <c r="G140" s="24"/>
      <c r="H140" s="19"/>
      <c r="I140" s="22"/>
      <c r="J140" s="22"/>
      <c r="K140" s="19"/>
      <c r="L140" s="18"/>
      <c r="M140" s="18" t="str">
        <f>IFERROR(VLOOKUP(L140,'Zájmové skupiny'!$C$3:$D$27,2,0),"")</f>
        <v/>
      </c>
      <c r="N140" s="18"/>
      <c r="O140" s="1"/>
      <c r="P140" s="1"/>
      <c r="Q140" s="1"/>
      <c r="R140" s="1"/>
      <c r="S140" s="1"/>
      <c r="BN140" s="1"/>
    </row>
    <row r="141" spans="2:66">
      <c r="B141" s="3">
        <v>129</v>
      </c>
      <c r="C141" s="26"/>
      <c r="D141" s="22"/>
      <c r="E141" s="22"/>
      <c r="F141" s="22"/>
      <c r="G141" s="24"/>
      <c r="H141" s="19"/>
      <c r="I141" s="22"/>
      <c r="J141" s="22"/>
      <c r="K141" s="19"/>
      <c r="L141" s="18"/>
      <c r="M141" s="18" t="str">
        <f>IFERROR(VLOOKUP(L141,'Zájmové skupiny'!$C$3:$D$27,2,0),"")</f>
        <v/>
      </c>
      <c r="N141" s="18"/>
      <c r="O141" s="1"/>
      <c r="P141" s="1"/>
      <c r="Q141" s="1"/>
      <c r="R141" s="1"/>
      <c r="S141" s="1"/>
      <c r="BN141" s="1"/>
    </row>
    <row r="142" spans="2:66">
      <c r="B142" s="3">
        <v>130</v>
      </c>
      <c r="C142" s="26"/>
      <c r="D142" s="22"/>
      <c r="E142" s="22"/>
      <c r="F142" s="22"/>
      <c r="G142" s="24"/>
      <c r="H142" s="19"/>
      <c r="I142" s="22"/>
      <c r="J142" s="22"/>
      <c r="K142" s="19"/>
      <c r="L142" s="18"/>
      <c r="M142" s="18" t="str">
        <f>IFERROR(VLOOKUP(L142,'Zájmové skupiny'!$C$3:$D$27,2,0),"")</f>
        <v/>
      </c>
      <c r="N142" s="18"/>
      <c r="O142" s="1"/>
      <c r="P142" s="1"/>
      <c r="Q142" s="1"/>
      <c r="R142" s="1"/>
      <c r="S142" s="1"/>
      <c r="BN142" s="1"/>
    </row>
    <row r="143" spans="2:66">
      <c r="B143" s="3">
        <v>131</v>
      </c>
      <c r="C143" s="26"/>
      <c r="D143" s="22"/>
      <c r="E143" s="22"/>
      <c r="F143" s="22"/>
      <c r="G143" s="24"/>
      <c r="H143" s="19"/>
      <c r="I143" s="22"/>
      <c r="J143" s="22"/>
      <c r="K143" s="19"/>
      <c r="L143" s="18"/>
      <c r="M143" s="18" t="str">
        <f>IFERROR(VLOOKUP(L143,'Zájmové skupiny'!$C$3:$D$27,2,0),"")</f>
        <v/>
      </c>
      <c r="N143" s="18"/>
      <c r="O143" s="1"/>
      <c r="P143" s="1"/>
      <c r="Q143" s="1"/>
      <c r="R143" s="1"/>
      <c r="S143" s="1"/>
      <c r="BN143" s="1"/>
    </row>
    <row r="144" spans="2:66">
      <c r="B144" s="3">
        <v>132</v>
      </c>
      <c r="C144" s="26"/>
      <c r="D144" s="22"/>
      <c r="E144" s="22"/>
      <c r="F144" s="22"/>
      <c r="G144" s="24"/>
      <c r="H144" s="19"/>
      <c r="I144" s="22"/>
      <c r="J144" s="22"/>
      <c r="K144" s="19"/>
      <c r="L144" s="18"/>
      <c r="M144" s="18" t="str">
        <f>IFERROR(VLOOKUP(L144,'Zájmové skupiny'!$C$3:$D$27,2,0),"")</f>
        <v/>
      </c>
      <c r="N144" s="18"/>
      <c r="O144" s="1"/>
      <c r="P144" s="1"/>
      <c r="Q144" s="1"/>
      <c r="R144" s="1"/>
      <c r="S144" s="1"/>
      <c r="BN144" s="1"/>
    </row>
    <row r="145" spans="2:66">
      <c r="B145" s="3">
        <v>133</v>
      </c>
      <c r="C145" s="26"/>
      <c r="D145" s="22"/>
      <c r="E145" s="22"/>
      <c r="F145" s="22"/>
      <c r="G145" s="24"/>
      <c r="H145" s="19"/>
      <c r="I145" s="22"/>
      <c r="J145" s="22"/>
      <c r="K145" s="19"/>
      <c r="L145" s="18"/>
      <c r="M145" s="18" t="str">
        <f>IFERROR(VLOOKUP(L145,'Zájmové skupiny'!$C$3:$D$27,2,0),"")</f>
        <v/>
      </c>
      <c r="N145" s="18"/>
      <c r="O145" s="1"/>
      <c r="P145" s="1"/>
      <c r="Q145" s="1"/>
      <c r="R145" s="1"/>
      <c r="S145" s="1"/>
      <c r="BN145" s="1"/>
    </row>
    <row r="146" spans="2:66">
      <c r="B146" s="3">
        <v>134</v>
      </c>
      <c r="C146" s="26"/>
      <c r="D146" s="22"/>
      <c r="E146" s="22"/>
      <c r="F146" s="22"/>
      <c r="G146" s="24"/>
      <c r="H146" s="19"/>
      <c r="I146" s="22"/>
      <c r="J146" s="22"/>
      <c r="K146" s="19"/>
      <c r="L146" s="18"/>
      <c r="M146" s="18" t="str">
        <f>IFERROR(VLOOKUP(L146,'Zájmové skupiny'!$C$3:$D$27,2,0),"")</f>
        <v/>
      </c>
      <c r="N146" s="18"/>
      <c r="O146" s="1"/>
      <c r="P146" s="1"/>
      <c r="Q146" s="1"/>
      <c r="R146" s="1"/>
      <c r="S146" s="1"/>
      <c r="BN146" s="1"/>
    </row>
    <row r="147" spans="2:66">
      <c r="B147" s="3">
        <v>135</v>
      </c>
      <c r="C147" s="26"/>
      <c r="D147" s="22"/>
      <c r="E147" s="22"/>
      <c r="F147" s="22"/>
      <c r="G147" s="24"/>
      <c r="H147" s="19"/>
      <c r="I147" s="22"/>
      <c r="J147" s="22"/>
      <c r="K147" s="19"/>
      <c r="L147" s="18"/>
      <c r="M147" s="18" t="str">
        <f>IFERROR(VLOOKUP(L147,'Zájmové skupiny'!$C$3:$D$27,2,0),"")</f>
        <v/>
      </c>
      <c r="N147" s="18"/>
      <c r="O147" s="1"/>
      <c r="P147" s="1"/>
      <c r="Q147" s="1"/>
      <c r="R147" s="1"/>
      <c r="S147" s="1"/>
      <c r="BN147" s="1"/>
    </row>
    <row r="148" spans="2:66">
      <c r="B148" s="3">
        <v>136</v>
      </c>
      <c r="C148" s="26"/>
      <c r="D148" s="22"/>
      <c r="E148" s="22"/>
      <c r="F148" s="22"/>
      <c r="G148" s="24"/>
      <c r="H148" s="19"/>
      <c r="I148" s="22"/>
      <c r="J148" s="22"/>
      <c r="K148" s="19"/>
      <c r="L148" s="18"/>
      <c r="M148" s="18" t="str">
        <f>IFERROR(VLOOKUP(L148,'Zájmové skupiny'!$C$3:$D$27,2,0),"")</f>
        <v/>
      </c>
      <c r="N148" s="18"/>
      <c r="O148" s="1"/>
      <c r="P148" s="1"/>
      <c r="Q148" s="1"/>
      <c r="R148" s="1"/>
      <c r="S148" s="1"/>
      <c r="BN148" s="1"/>
    </row>
    <row r="149" spans="2:66">
      <c r="B149" s="3">
        <v>137</v>
      </c>
      <c r="C149" s="26"/>
      <c r="D149" s="22"/>
      <c r="E149" s="22"/>
      <c r="F149" s="22"/>
      <c r="G149" s="24"/>
      <c r="H149" s="19"/>
      <c r="I149" s="22"/>
      <c r="J149" s="22"/>
      <c r="K149" s="19"/>
      <c r="L149" s="18"/>
      <c r="M149" s="18" t="str">
        <f>IFERROR(VLOOKUP(L149,'Zájmové skupiny'!$C$3:$D$27,2,0),"")</f>
        <v/>
      </c>
      <c r="N149" s="18"/>
      <c r="O149" s="1"/>
      <c r="P149" s="1"/>
      <c r="Q149" s="1"/>
      <c r="R149" s="1"/>
      <c r="S149" s="1"/>
      <c r="BN149" s="1"/>
    </row>
    <row r="150" spans="2:66">
      <c r="B150" s="3">
        <v>138</v>
      </c>
      <c r="C150" s="26"/>
      <c r="D150" s="22"/>
      <c r="E150" s="22"/>
      <c r="F150" s="22"/>
      <c r="G150" s="24"/>
      <c r="H150" s="19"/>
      <c r="I150" s="22"/>
      <c r="J150" s="22"/>
      <c r="K150" s="19"/>
      <c r="L150" s="18"/>
      <c r="M150" s="18" t="str">
        <f>IFERROR(VLOOKUP(L150,'Zájmové skupiny'!$C$3:$D$27,2,0),"")</f>
        <v/>
      </c>
      <c r="N150" s="18"/>
      <c r="O150" s="1"/>
      <c r="P150" s="1"/>
      <c r="Q150" s="1"/>
      <c r="R150" s="1"/>
      <c r="S150" s="1"/>
      <c r="BN150" s="1"/>
    </row>
    <row r="151" spans="2:66">
      <c r="B151" s="3">
        <v>139</v>
      </c>
      <c r="C151" s="26"/>
      <c r="D151" s="22"/>
      <c r="E151" s="22"/>
      <c r="F151" s="22"/>
      <c r="G151" s="24"/>
      <c r="H151" s="19"/>
      <c r="I151" s="22"/>
      <c r="J151" s="22"/>
      <c r="K151" s="19"/>
      <c r="L151" s="18"/>
      <c r="M151" s="18" t="str">
        <f>IFERROR(VLOOKUP(L151,'Zájmové skupiny'!$C$3:$D$27,2,0),"")</f>
        <v/>
      </c>
      <c r="N151" s="18"/>
      <c r="O151" s="1"/>
      <c r="P151" s="1"/>
      <c r="Q151" s="1"/>
      <c r="R151" s="1"/>
      <c r="S151" s="1"/>
      <c r="BN151" s="1"/>
    </row>
    <row r="152" spans="2:66">
      <c r="B152" s="3">
        <v>140</v>
      </c>
      <c r="C152" s="26"/>
      <c r="D152" s="22"/>
      <c r="E152" s="22"/>
      <c r="F152" s="22"/>
      <c r="G152" s="24"/>
      <c r="H152" s="19"/>
      <c r="I152" s="22"/>
      <c r="J152" s="22"/>
      <c r="K152" s="19"/>
      <c r="L152" s="18"/>
      <c r="M152" s="18" t="str">
        <f>IFERROR(VLOOKUP(L152,'Zájmové skupiny'!$C$3:$D$27,2,0),"")</f>
        <v/>
      </c>
      <c r="N152" s="18"/>
      <c r="O152" s="1"/>
      <c r="P152" s="1"/>
      <c r="Q152" s="1"/>
      <c r="R152" s="1"/>
      <c r="S152" s="1"/>
      <c r="BN152" s="1"/>
    </row>
    <row r="153" spans="2:66">
      <c r="B153" s="3">
        <v>141</v>
      </c>
      <c r="C153" s="26"/>
      <c r="D153" s="22"/>
      <c r="E153" s="22"/>
      <c r="F153" s="22"/>
      <c r="G153" s="24"/>
      <c r="H153" s="19"/>
      <c r="I153" s="22"/>
      <c r="J153" s="22"/>
      <c r="K153" s="19"/>
      <c r="L153" s="18"/>
      <c r="M153" s="18" t="str">
        <f>IFERROR(VLOOKUP(L153,'Zájmové skupiny'!$C$3:$D$27,2,0),"")</f>
        <v/>
      </c>
      <c r="N153" s="18"/>
      <c r="O153" s="1"/>
      <c r="P153" s="1"/>
      <c r="Q153" s="1"/>
      <c r="R153" s="1"/>
      <c r="S153" s="1"/>
      <c r="BN153" s="1"/>
    </row>
    <row r="154" spans="2:66">
      <c r="B154" s="3">
        <v>142</v>
      </c>
      <c r="C154" s="26"/>
      <c r="D154" s="22"/>
      <c r="E154" s="22"/>
      <c r="F154" s="22"/>
      <c r="G154" s="24"/>
      <c r="H154" s="19"/>
      <c r="I154" s="22"/>
      <c r="J154" s="22"/>
      <c r="K154" s="19"/>
      <c r="L154" s="18"/>
      <c r="M154" s="18" t="str">
        <f>IFERROR(VLOOKUP(L154,'Zájmové skupiny'!$C$3:$D$27,2,0),"")</f>
        <v/>
      </c>
      <c r="N154" s="18"/>
      <c r="O154" s="1"/>
      <c r="P154" s="1"/>
      <c r="Q154" s="1"/>
      <c r="R154" s="1"/>
      <c r="S154" s="1"/>
      <c r="BN154" s="1"/>
    </row>
    <row r="155" spans="2:66">
      <c r="B155" s="3">
        <v>143</v>
      </c>
      <c r="C155" s="26"/>
      <c r="D155" s="22"/>
      <c r="E155" s="22"/>
      <c r="F155" s="22"/>
      <c r="G155" s="24"/>
      <c r="H155" s="19"/>
      <c r="I155" s="22"/>
      <c r="J155" s="22"/>
      <c r="K155" s="19"/>
      <c r="L155" s="18"/>
      <c r="M155" s="18" t="str">
        <f>IFERROR(VLOOKUP(L155,'Zájmové skupiny'!$C$3:$D$27,2,0),"")</f>
        <v/>
      </c>
      <c r="N155" s="18"/>
      <c r="O155" s="1"/>
      <c r="P155" s="1"/>
      <c r="Q155" s="1"/>
      <c r="R155" s="1"/>
      <c r="S155" s="1"/>
      <c r="BN155" s="1"/>
    </row>
    <row r="156" spans="2:66">
      <c r="B156" s="3">
        <v>144</v>
      </c>
      <c r="C156" s="26"/>
      <c r="D156" s="22"/>
      <c r="E156" s="22"/>
      <c r="F156" s="22"/>
      <c r="G156" s="24"/>
      <c r="H156" s="19"/>
      <c r="I156" s="22"/>
      <c r="J156" s="22"/>
      <c r="K156" s="19"/>
      <c r="L156" s="18"/>
      <c r="M156" s="18" t="str">
        <f>IFERROR(VLOOKUP(L156,'Zájmové skupiny'!$C$3:$D$27,2,0),"")</f>
        <v/>
      </c>
      <c r="N156" s="18"/>
      <c r="O156" s="1"/>
      <c r="P156" s="1"/>
      <c r="Q156" s="1"/>
      <c r="R156" s="1"/>
      <c r="S156" s="1"/>
      <c r="BN156" s="1"/>
    </row>
    <row r="157" spans="2:66">
      <c r="B157" s="3">
        <v>145</v>
      </c>
      <c r="C157" s="26"/>
      <c r="D157" s="22"/>
      <c r="E157" s="22"/>
      <c r="F157" s="22"/>
      <c r="G157" s="24"/>
      <c r="H157" s="19"/>
      <c r="I157" s="22"/>
      <c r="J157" s="22"/>
      <c r="K157" s="19"/>
      <c r="L157" s="18"/>
      <c r="M157" s="18" t="str">
        <f>IFERROR(VLOOKUP(L157,'Zájmové skupiny'!$C$3:$D$27,2,0),"")</f>
        <v/>
      </c>
      <c r="N157" s="18"/>
      <c r="O157" s="1"/>
      <c r="P157" s="1"/>
      <c r="Q157" s="1"/>
      <c r="R157" s="1"/>
      <c r="S157" s="1"/>
      <c r="BN157" s="1"/>
    </row>
    <row r="158" spans="2:66">
      <c r="B158" s="3">
        <v>146</v>
      </c>
      <c r="C158" s="26"/>
      <c r="D158" s="22"/>
      <c r="E158" s="22"/>
      <c r="F158" s="22"/>
      <c r="G158" s="24"/>
      <c r="H158" s="19"/>
      <c r="I158" s="22"/>
      <c r="J158" s="22"/>
      <c r="K158" s="19"/>
      <c r="L158" s="18"/>
      <c r="M158" s="18" t="str">
        <f>IFERROR(VLOOKUP(L158,'Zájmové skupiny'!$C$3:$D$27,2,0),"")</f>
        <v/>
      </c>
      <c r="N158" s="18"/>
      <c r="O158" s="1"/>
      <c r="P158" s="1"/>
      <c r="Q158" s="1"/>
      <c r="R158" s="1"/>
      <c r="S158" s="1"/>
      <c r="BN158" s="1"/>
    </row>
    <row r="159" spans="2:66">
      <c r="B159" s="3">
        <v>147</v>
      </c>
      <c r="C159" s="26"/>
      <c r="D159" s="22"/>
      <c r="E159" s="22"/>
      <c r="F159" s="22"/>
      <c r="G159" s="24"/>
      <c r="H159" s="19"/>
      <c r="I159" s="22"/>
      <c r="J159" s="22"/>
      <c r="K159" s="19"/>
      <c r="L159" s="18"/>
      <c r="M159" s="18" t="str">
        <f>IFERROR(VLOOKUP(L159,'Zájmové skupiny'!$C$3:$D$27,2,0),"")</f>
        <v/>
      </c>
      <c r="N159" s="18"/>
      <c r="O159" s="1"/>
      <c r="P159" s="1"/>
      <c r="Q159" s="1"/>
      <c r="R159" s="1"/>
      <c r="S159" s="1"/>
      <c r="BN159" s="1"/>
    </row>
    <row r="160" spans="2:66">
      <c r="B160" s="3">
        <v>148</v>
      </c>
      <c r="C160" s="26"/>
      <c r="D160" s="22"/>
      <c r="E160" s="22"/>
      <c r="F160" s="22"/>
      <c r="G160" s="24"/>
      <c r="H160" s="19"/>
      <c r="I160" s="22"/>
      <c r="J160" s="22"/>
      <c r="K160" s="19"/>
      <c r="L160" s="18"/>
      <c r="M160" s="18" t="str">
        <f>IFERROR(VLOOKUP(L160,'Zájmové skupiny'!$C$3:$D$27,2,0),"")</f>
        <v/>
      </c>
      <c r="N160" s="18"/>
      <c r="O160" s="1"/>
      <c r="P160" s="1"/>
      <c r="Q160" s="1"/>
      <c r="R160" s="1"/>
      <c r="S160" s="1"/>
      <c r="BN160" s="1"/>
    </row>
    <row r="161" spans="2:66">
      <c r="B161" s="3">
        <v>149</v>
      </c>
      <c r="C161" s="26"/>
      <c r="D161" s="22"/>
      <c r="E161" s="22"/>
      <c r="F161" s="22"/>
      <c r="G161" s="24"/>
      <c r="H161" s="19"/>
      <c r="I161" s="22"/>
      <c r="J161" s="22"/>
      <c r="K161" s="19"/>
      <c r="L161" s="18"/>
      <c r="M161" s="18" t="str">
        <f>IFERROR(VLOOKUP(L161,'Zájmové skupiny'!$C$3:$D$27,2,0),"")</f>
        <v/>
      </c>
      <c r="N161" s="18"/>
      <c r="O161" s="1"/>
      <c r="P161" s="1"/>
      <c r="Q161" s="1"/>
      <c r="R161" s="1"/>
      <c r="S161" s="1"/>
      <c r="BN161" s="1"/>
    </row>
    <row r="162" spans="2:66">
      <c r="B162" s="3">
        <v>150</v>
      </c>
      <c r="C162" s="26"/>
      <c r="D162" s="22"/>
      <c r="E162" s="22"/>
      <c r="F162" s="22"/>
      <c r="G162" s="24"/>
      <c r="H162" s="19"/>
      <c r="I162" s="22"/>
      <c r="J162" s="22"/>
      <c r="K162" s="19"/>
      <c r="L162" s="18"/>
      <c r="M162" s="18" t="str">
        <f>IFERROR(VLOOKUP(L162,'Zájmové skupiny'!$C$3:$D$27,2,0),"")</f>
        <v/>
      </c>
      <c r="N162" s="18"/>
      <c r="O162" s="1"/>
      <c r="P162" s="1"/>
      <c r="Q162" s="1"/>
      <c r="R162" s="1"/>
      <c r="S162" s="1"/>
      <c r="BN162" s="1"/>
    </row>
    <row r="163" spans="2:66">
      <c r="B163" s="3">
        <v>151</v>
      </c>
      <c r="C163" s="26"/>
      <c r="D163" s="22"/>
      <c r="E163" s="22"/>
      <c r="F163" s="22"/>
      <c r="G163" s="24"/>
      <c r="H163" s="19"/>
      <c r="I163" s="22"/>
      <c r="J163" s="22"/>
      <c r="K163" s="19"/>
      <c r="L163" s="18"/>
      <c r="M163" s="18" t="str">
        <f>IFERROR(VLOOKUP(L163,'Zájmové skupiny'!$C$3:$D$27,2,0),"")</f>
        <v/>
      </c>
      <c r="N163" s="18"/>
      <c r="O163" s="1"/>
      <c r="P163" s="1"/>
      <c r="Q163" s="1"/>
      <c r="R163" s="1"/>
      <c r="S163" s="1"/>
      <c r="BN163" s="1"/>
    </row>
    <row r="164" spans="2:66">
      <c r="B164" s="3">
        <v>152</v>
      </c>
      <c r="C164" s="26"/>
      <c r="D164" s="22"/>
      <c r="E164" s="22"/>
      <c r="F164" s="22"/>
      <c r="G164" s="24"/>
      <c r="H164" s="19"/>
      <c r="I164" s="22"/>
      <c r="J164" s="22"/>
      <c r="K164" s="19"/>
      <c r="L164" s="18"/>
      <c r="M164" s="18" t="str">
        <f>IFERROR(VLOOKUP(L164,'Zájmové skupiny'!$C$3:$D$27,2,0),"")</f>
        <v/>
      </c>
      <c r="N164" s="18"/>
      <c r="O164" s="1"/>
      <c r="P164" s="1"/>
      <c r="Q164" s="1"/>
      <c r="R164" s="1"/>
      <c r="S164" s="1"/>
      <c r="BN164" s="1"/>
    </row>
    <row r="165" spans="2:66">
      <c r="B165" s="3">
        <v>153</v>
      </c>
      <c r="C165" s="26"/>
      <c r="D165" s="22"/>
      <c r="E165" s="22"/>
      <c r="F165" s="22"/>
      <c r="G165" s="24"/>
      <c r="H165" s="19"/>
      <c r="I165" s="22"/>
      <c r="J165" s="22"/>
      <c r="K165" s="19"/>
      <c r="L165" s="18"/>
      <c r="M165" s="18" t="str">
        <f>IFERROR(VLOOKUP(L165,'Zájmové skupiny'!$C$3:$D$27,2,0),"")</f>
        <v/>
      </c>
      <c r="N165" s="18"/>
      <c r="O165" s="1"/>
      <c r="P165" s="1"/>
      <c r="Q165" s="1"/>
      <c r="R165" s="1"/>
      <c r="S165" s="1"/>
      <c r="BN165" s="1"/>
    </row>
    <row r="166" spans="2:66">
      <c r="B166" s="3">
        <v>154</v>
      </c>
      <c r="C166" s="26"/>
      <c r="D166" s="22"/>
      <c r="E166" s="22"/>
      <c r="F166" s="22"/>
      <c r="G166" s="24"/>
      <c r="H166" s="19"/>
      <c r="I166" s="22"/>
      <c r="J166" s="22"/>
      <c r="K166" s="19"/>
      <c r="L166" s="18"/>
      <c r="M166" s="18" t="str">
        <f>IFERROR(VLOOKUP(L166,'Zájmové skupiny'!$C$3:$D$27,2,0),"")</f>
        <v/>
      </c>
      <c r="N166" s="18"/>
      <c r="O166" s="1"/>
      <c r="P166" s="1"/>
      <c r="Q166" s="1"/>
      <c r="R166" s="1"/>
      <c r="S166" s="1"/>
      <c r="BN166" s="1"/>
    </row>
    <row r="167" spans="2:66">
      <c r="B167" s="3">
        <v>155</v>
      </c>
      <c r="C167" s="26"/>
      <c r="D167" s="22"/>
      <c r="E167" s="22"/>
      <c r="F167" s="22"/>
      <c r="G167" s="24"/>
      <c r="H167" s="19"/>
      <c r="I167" s="22"/>
      <c r="J167" s="22"/>
      <c r="K167" s="19"/>
      <c r="L167" s="18"/>
      <c r="M167" s="18" t="str">
        <f>IFERROR(VLOOKUP(L167,'Zájmové skupiny'!$C$3:$D$27,2,0),"")</f>
        <v/>
      </c>
      <c r="N167" s="18"/>
      <c r="O167" s="1"/>
      <c r="P167" s="1"/>
      <c r="Q167" s="1"/>
      <c r="R167" s="1"/>
      <c r="S167" s="1"/>
      <c r="BN167" s="1"/>
    </row>
    <row r="168" spans="2:66">
      <c r="B168" s="3">
        <v>156</v>
      </c>
      <c r="C168" s="26"/>
      <c r="D168" s="22"/>
      <c r="E168" s="22"/>
      <c r="F168" s="22"/>
      <c r="G168" s="24"/>
      <c r="H168" s="19"/>
      <c r="I168" s="22"/>
      <c r="J168" s="22"/>
      <c r="K168" s="19"/>
      <c r="L168" s="18"/>
      <c r="M168" s="18" t="str">
        <f>IFERROR(VLOOKUP(L168,'Zájmové skupiny'!$C$3:$D$27,2,0),"")</f>
        <v/>
      </c>
      <c r="N168" s="18"/>
      <c r="O168" s="1"/>
      <c r="P168" s="1"/>
      <c r="Q168" s="1"/>
      <c r="R168" s="1"/>
      <c r="S168" s="1"/>
      <c r="BN168" s="1"/>
    </row>
    <row r="169" spans="2:66">
      <c r="B169" s="3">
        <v>157</v>
      </c>
      <c r="C169" s="26"/>
      <c r="D169" s="22"/>
      <c r="E169" s="22"/>
      <c r="F169" s="22"/>
      <c r="G169" s="24"/>
      <c r="H169" s="19"/>
      <c r="I169" s="22"/>
      <c r="J169" s="22"/>
      <c r="K169" s="19"/>
      <c r="L169" s="18"/>
      <c r="M169" s="18" t="str">
        <f>IFERROR(VLOOKUP(L169,'Zájmové skupiny'!$C$3:$D$27,2,0),"")</f>
        <v/>
      </c>
      <c r="N169" s="18"/>
      <c r="O169" s="1"/>
      <c r="P169" s="1"/>
      <c r="Q169" s="1"/>
      <c r="R169" s="1"/>
      <c r="S169" s="1"/>
      <c r="BN169" s="1"/>
    </row>
    <row r="170" spans="2:66">
      <c r="B170" s="3">
        <v>158</v>
      </c>
      <c r="C170" s="26"/>
      <c r="D170" s="22"/>
      <c r="E170" s="22"/>
      <c r="F170" s="22"/>
      <c r="G170" s="24"/>
      <c r="H170" s="19"/>
      <c r="I170" s="22"/>
      <c r="J170" s="22"/>
      <c r="K170" s="19"/>
      <c r="L170" s="18"/>
      <c r="M170" s="18" t="str">
        <f>IFERROR(VLOOKUP(L170,'Zájmové skupiny'!$C$3:$D$27,2,0),"")</f>
        <v/>
      </c>
      <c r="N170" s="18"/>
      <c r="O170" s="1"/>
      <c r="P170" s="1"/>
      <c r="Q170" s="1"/>
      <c r="R170" s="1"/>
      <c r="S170" s="1"/>
      <c r="BN170" s="1"/>
    </row>
    <row r="171" spans="2:66">
      <c r="B171" s="3">
        <v>159</v>
      </c>
      <c r="C171" s="26"/>
      <c r="D171" s="22"/>
      <c r="E171" s="22"/>
      <c r="F171" s="22"/>
      <c r="G171" s="24"/>
      <c r="H171" s="19"/>
      <c r="I171" s="22"/>
      <c r="J171" s="22"/>
      <c r="K171" s="19"/>
      <c r="L171" s="18"/>
      <c r="M171" s="18" t="str">
        <f>IFERROR(VLOOKUP(L171,'Zájmové skupiny'!$C$3:$D$27,2,0),"")</f>
        <v/>
      </c>
      <c r="N171" s="18"/>
      <c r="O171" s="1"/>
      <c r="P171" s="1"/>
      <c r="Q171" s="1"/>
      <c r="R171" s="1"/>
      <c r="S171" s="1"/>
      <c r="BN171" s="1"/>
    </row>
    <row r="172" spans="2:66">
      <c r="B172" s="3">
        <v>160</v>
      </c>
      <c r="C172" s="26"/>
      <c r="D172" s="22"/>
      <c r="E172" s="22"/>
      <c r="F172" s="22"/>
      <c r="G172" s="24"/>
      <c r="H172" s="19"/>
      <c r="I172" s="22"/>
      <c r="J172" s="22"/>
      <c r="K172" s="19"/>
      <c r="L172" s="18"/>
      <c r="M172" s="18" t="str">
        <f>IFERROR(VLOOKUP(L172,'Zájmové skupiny'!$C$3:$D$27,2,0),"")</f>
        <v/>
      </c>
      <c r="N172" s="18"/>
      <c r="O172" s="1"/>
      <c r="P172" s="1"/>
      <c r="Q172" s="1"/>
      <c r="R172" s="1"/>
      <c r="S172" s="1"/>
      <c r="BN172" s="1"/>
    </row>
    <row r="173" spans="2:66">
      <c r="B173" s="3">
        <v>161</v>
      </c>
      <c r="C173" s="26"/>
      <c r="D173" s="22"/>
      <c r="E173" s="22"/>
      <c r="F173" s="22"/>
      <c r="G173" s="24"/>
      <c r="H173" s="19"/>
      <c r="I173" s="22"/>
      <c r="J173" s="22"/>
      <c r="K173" s="19"/>
      <c r="L173" s="18"/>
      <c r="M173" s="18" t="str">
        <f>IFERROR(VLOOKUP(L173,'Zájmové skupiny'!$C$3:$D$27,2,0),"")</f>
        <v/>
      </c>
      <c r="N173" s="18"/>
      <c r="O173" s="1"/>
      <c r="P173" s="1"/>
      <c r="Q173" s="1"/>
      <c r="R173" s="1"/>
      <c r="S173" s="1"/>
      <c r="BN173" s="1"/>
    </row>
    <row r="174" spans="2:66">
      <c r="B174" s="3">
        <v>162</v>
      </c>
      <c r="C174" s="26"/>
      <c r="D174" s="22"/>
      <c r="E174" s="22"/>
      <c r="F174" s="22"/>
      <c r="G174" s="24"/>
      <c r="H174" s="19"/>
      <c r="I174" s="22"/>
      <c r="J174" s="22"/>
      <c r="K174" s="19"/>
      <c r="L174" s="18"/>
      <c r="M174" s="18" t="str">
        <f>IFERROR(VLOOKUP(L174,'Zájmové skupiny'!$C$3:$D$27,2,0),"")</f>
        <v/>
      </c>
      <c r="N174" s="18"/>
      <c r="O174" s="1"/>
      <c r="P174" s="1"/>
      <c r="Q174" s="1"/>
      <c r="R174" s="1"/>
      <c r="S174" s="1"/>
      <c r="BN174" s="1"/>
    </row>
    <row r="175" spans="2:66">
      <c r="B175" s="3">
        <v>163</v>
      </c>
      <c r="C175" s="26"/>
      <c r="D175" s="22"/>
      <c r="E175" s="22"/>
      <c r="F175" s="22"/>
      <c r="G175" s="24"/>
      <c r="H175" s="19"/>
      <c r="I175" s="22"/>
      <c r="J175" s="22"/>
      <c r="K175" s="19"/>
      <c r="L175" s="18"/>
      <c r="M175" s="18" t="str">
        <f>IFERROR(VLOOKUP(L175,'Zájmové skupiny'!$C$3:$D$27,2,0),"")</f>
        <v/>
      </c>
      <c r="N175" s="18"/>
      <c r="O175" s="1"/>
      <c r="P175" s="1"/>
      <c r="Q175" s="1"/>
      <c r="R175" s="1"/>
      <c r="S175" s="1"/>
      <c r="BN175" s="1"/>
    </row>
    <row r="176" spans="2:66">
      <c r="B176" s="3">
        <v>164</v>
      </c>
      <c r="C176" s="26"/>
      <c r="D176" s="22"/>
      <c r="E176" s="22"/>
      <c r="F176" s="22"/>
      <c r="G176" s="24"/>
      <c r="H176" s="19"/>
      <c r="I176" s="22"/>
      <c r="J176" s="22"/>
      <c r="K176" s="19"/>
      <c r="L176" s="18"/>
      <c r="M176" s="18" t="str">
        <f>IFERROR(VLOOKUP(L176,'Zájmové skupiny'!$C$3:$D$27,2,0),"")</f>
        <v/>
      </c>
      <c r="N176" s="18"/>
      <c r="O176" s="1"/>
      <c r="P176" s="1"/>
      <c r="Q176" s="1"/>
      <c r="R176" s="1"/>
      <c r="S176" s="1"/>
      <c r="BN176" s="1"/>
    </row>
    <row r="177" spans="2:66">
      <c r="B177" s="3">
        <v>165</v>
      </c>
      <c r="C177" s="26"/>
      <c r="D177" s="22"/>
      <c r="E177" s="22"/>
      <c r="F177" s="22"/>
      <c r="G177" s="24"/>
      <c r="H177" s="19"/>
      <c r="I177" s="22"/>
      <c r="J177" s="22"/>
      <c r="K177" s="19"/>
      <c r="L177" s="18"/>
      <c r="M177" s="18" t="str">
        <f>IFERROR(VLOOKUP(L177,'Zájmové skupiny'!$C$3:$D$27,2,0),"")</f>
        <v/>
      </c>
      <c r="N177" s="18"/>
      <c r="O177" s="1"/>
      <c r="P177" s="1"/>
      <c r="Q177" s="1"/>
      <c r="R177" s="1"/>
      <c r="S177" s="1"/>
      <c r="BN177" s="1"/>
    </row>
    <row r="178" spans="2:66">
      <c r="B178" s="3">
        <v>166</v>
      </c>
      <c r="C178" s="26"/>
      <c r="D178" s="22"/>
      <c r="E178" s="22"/>
      <c r="F178" s="22"/>
      <c r="G178" s="24"/>
      <c r="H178" s="19"/>
      <c r="I178" s="22"/>
      <c r="J178" s="22"/>
      <c r="K178" s="19"/>
      <c r="L178" s="18"/>
      <c r="M178" s="18" t="str">
        <f>IFERROR(VLOOKUP(L178,'Zájmové skupiny'!$C$3:$D$27,2,0),"")</f>
        <v/>
      </c>
      <c r="N178" s="18"/>
      <c r="O178" s="1"/>
      <c r="P178" s="1"/>
      <c r="Q178" s="1"/>
      <c r="R178" s="1"/>
      <c r="S178" s="1"/>
      <c r="BN178" s="1"/>
    </row>
    <row r="179" spans="2:66">
      <c r="B179" s="3">
        <v>167</v>
      </c>
      <c r="C179" s="26"/>
      <c r="D179" s="22"/>
      <c r="E179" s="22"/>
      <c r="F179" s="22"/>
      <c r="G179" s="24"/>
      <c r="H179" s="19"/>
      <c r="I179" s="22"/>
      <c r="J179" s="22"/>
      <c r="K179" s="19"/>
      <c r="L179" s="18"/>
      <c r="M179" s="18" t="str">
        <f>IFERROR(VLOOKUP(L179,'Zájmové skupiny'!$C$3:$D$27,2,0),"")</f>
        <v/>
      </c>
      <c r="N179" s="18"/>
      <c r="O179" s="1"/>
      <c r="P179" s="1"/>
      <c r="Q179" s="1"/>
      <c r="R179" s="1"/>
      <c r="S179" s="1"/>
      <c r="BN179" s="1"/>
    </row>
    <row r="180" spans="2:66">
      <c r="B180" s="3">
        <v>168</v>
      </c>
      <c r="C180" s="26"/>
      <c r="D180" s="22"/>
      <c r="E180" s="22"/>
      <c r="F180" s="22"/>
      <c r="G180" s="24"/>
      <c r="H180" s="19"/>
      <c r="I180" s="22"/>
      <c r="J180" s="22"/>
      <c r="K180" s="19"/>
      <c r="L180" s="18"/>
      <c r="M180" s="18" t="str">
        <f>IFERROR(VLOOKUP(L180,'Zájmové skupiny'!$C$3:$D$27,2,0),"")</f>
        <v/>
      </c>
      <c r="N180" s="18"/>
      <c r="O180" s="1"/>
      <c r="P180" s="1"/>
      <c r="Q180" s="1"/>
      <c r="R180" s="1"/>
      <c r="S180" s="1"/>
      <c r="BN180" s="1"/>
    </row>
    <row r="181" spans="2:66">
      <c r="B181" s="3">
        <v>169</v>
      </c>
      <c r="C181" s="26"/>
      <c r="D181" s="22"/>
      <c r="E181" s="22"/>
      <c r="F181" s="22"/>
      <c r="G181" s="24"/>
      <c r="H181" s="19"/>
      <c r="I181" s="22"/>
      <c r="J181" s="22"/>
      <c r="K181" s="19"/>
      <c r="L181" s="18"/>
      <c r="M181" s="18" t="str">
        <f>IFERROR(VLOOKUP(L181,'Zájmové skupiny'!$C$3:$D$27,2,0),"")</f>
        <v/>
      </c>
      <c r="N181" s="18"/>
      <c r="O181" s="1"/>
      <c r="P181" s="1"/>
      <c r="Q181" s="1"/>
      <c r="R181" s="1"/>
      <c r="S181" s="1"/>
      <c r="BN181" s="1"/>
    </row>
    <row r="182" spans="2:66">
      <c r="B182" s="3">
        <v>170</v>
      </c>
      <c r="C182" s="26"/>
      <c r="D182" s="22"/>
      <c r="E182" s="22"/>
      <c r="F182" s="22"/>
      <c r="G182" s="24"/>
      <c r="H182" s="19"/>
      <c r="I182" s="22"/>
      <c r="J182" s="22"/>
      <c r="K182" s="19"/>
      <c r="L182" s="18"/>
      <c r="M182" s="18" t="str">
        <f>IFERROR(VLOOKUP(L182,'Zájmové skupiny'!$C$3:$D$27,2,0),"")</f>
        <v/>
      </c>
      <c r="N182" s="18"/>
      <c r="O182" s="1"/>
      <c r="P182" s="1"/>
      <c r="Q182" s="1"/>
      <c r="R182" s="1"/>
      <c r="S182" s="1"/>
      <c r="BN182" s="1"/>
    </row>
    <row r="183" spans="2:66">
      <c r="B183" s="3">
        <v>171</v>
      </c>
      <c r="C183" s="26"/>
      <c r="D183" s="22"/>
      <c r="E183" s="22"/>
      <c r="F183" s="22"/>
      <c r="G183" s="24"/>
      <c r="H183" s="19"/>
      <c r="I183" s="22"/>
      <c r="J183" s="22"/>
      <c r="K183" s="19"/>
      <c r="L183" s="18"/>
      <c r="M183" s="18" t="str">
        <f>IFERROR(VLOOKUP(L183,'Zájmové skupiny'!$C$3:$D$27,2,0),"")</f>
        <v/>
      </c>
      <c r="N183" s="18"/>
      <c r="O183" s="1"/>
      <c r="P183" s="1"/>
      <c r="Q183" s="1"/>
      <c r="R183" s="1"/>
      <c r="S183" s="1"/>
      <c r="BN183" s="1"/>
    </row>
    <row r="184" spans="2:66">
      <c r="B184" s="3">
        <v>172</v>
      </c>
      <c r="C184" s="26"/>
      <c r="D184" s="22"/>
      <c r="E184" s="22"/>
      <c r="F184" s="22"/>
      <c r="G184" s="24"/>
      <c r="H184" s="19"/>
      <c r="I184" s="22"/>
      <c r="J184" s="22"/>
      <c r="K184" s="19"/>
      <c r="L184" s="18"/>
      <c r="M184" s="18" t="str">
        <f>IFERROR(VLOOKUP(L184,'Zájmové skupiny'!$C$3:$D$27,2,0),"")</f>
        <v/>
      </c>
      <c r="N184" s="18"/>
      <c r="O184" s="1"/>
      <c r="P184" s="1"/>
      <c r="Q184" s="1"/>
      <c r="R184" s="1"/>
      <c r="S184" s="1"/>
      <c r="BN184" s="1"/>
    </row>
    <row r="185" spans="2:66">
      <c r="B185" s="3">
        <v>173</v>
      </c>
      <c r="C185" s="26"/>
      <c r="D185" s="22"/>
      <c r="E185" s="22"/>
      <c r="F185" s="22"/>
      <c r="G185" s="24"/>
      <c r="H185" s="19"/>
      <c r="I185" s="22"/>
      <c r="J185" s="22"/>
      <c r="K185" s="19"/>
      <c r="L185" s="18"/>
      <c r="M185" s="18" t="str">
        <f>IFERROR(VLOOKUP(L185,'Zájmové skupiny'!$C$3:$D$27,2,0),"")</f>
        <v/>
      </c>
      <c r="N185" s="18"/>
      <c r="O185" s="1"/>
      <c r="P185" s="1"/>
      <c r="Q185" s="1"/>
      <c r="R185" s="1"/>
      <c r="S185" s="1"/>
      <c r="BN185" s="1"/>
    </row>
    <row r="186" spans="2:66">
      <c r="B186" s="3">
        <v>174</v>
      </c>
      <c r="C186" s="26"/>
      <c r="D186" s="22"/>
      <c r="E186" s="22"/>
      <c r="F186" s="22"/>
      <c r="G186" s="24"/>
      <c r="H186" s="19"/>
      <c r="I186" s="22"/>
      <c r="J186" s="22"/>
      <c r="K186" s="19"/>
      <c r="L186" s="18"/>
      <c r="M186" s="18" t="str">
        <f>IFERROR(VLOOKUP(L186,'Zájmové skupiny'!$C$3:$D$27,2,0),"")</f>
        <v/>
      </c>
      <c r="N186" s="18"/>
      <c r="O186" s="1"/>
      <c r="P186" s="1"/>
      <c r="Q186" s="1"/>
      <c r="R186" s="1"/>
      <c r="S186" s="1"/>
      <c r="BN186" s="1"/>
    </row>
    <row r="187" spans="2:66">
      <c r="B187" s="3">
        <v>175</v>
      </c>
      <c r="C187" s="26"/>
      <c r="D187" s="22"/>
      <c r="E187" s="22"/>
      <c r="F187" s="22"/>
      <c r="G187" s="24"/>
      <c r="H187" s="19"/>
      <c r="I187" s="22"/>
      <c r="J187" s="22"/>
      <c r="K187" s="19"/>
      <c r="L187" s="18"/>
      <c r="M187" s="18" t="str">
        <f>IFERROR(VLOOKUP(L187,'Zájmové skupiny'!$C$3:$D$27,2,0),"")</f>
        <v/>
      </c>
      <c r="N187" s="18"/>
      <c r="O187" s="1"/>
      <c r="P187" s="1"/>
      <c r="Q187" s="1"/>
      <c r="R187" s="1"/>
      <c r="S187" s="1"/>
      <c r="BN187" s="1"/>
    </row>
    <row r="188" spans="2:66">
      <c r="B188" s="3">
        <v>176</v>
      </c>
      <c r="C188" s="26"/>
      <c r="D188" s="22"/>
      <c r="E188" s="22"/>
      <c r="F188" s="22"/>
      <c r="G188" s="24"/>
      <c r="H188" s="19"/>
      <c r="I188" s="22"/>
      <c r="J188" s="22"/>
      <c r="K188" s="19"/>
      <c r="L188" s="18"/>
      <c r="M188" s="18" t="str">
        <f>IFERROR(VLOOKUP(L188,'Zájmové skupiny'!$C$3:$D$27,2,0),"")</f>
        <v/>
      </c>
      <c r="N188" s="18"/>
      <c r="O188" s="1"/>
      <c r="P188" s="1"/>
      <c r="Q188" s="1"/>
      <c r="R188" s="1"/>
      <c r="S188" s="1"/>
      <c r="BN188" s="1"/>
    </row>
    <row r="189" spans="2:66">
      <c r="B189" s="3">
        <v>177</v>
      </c>
      <c r="C189" s="26"/>
      <c r="D189" s="22"/>
      <c r="E189" s="22"/>
      <c r="F189" s="22"/>
      <c r="G189" s="24"/>
      <c r="H189" s="19"/>
      <c r="I189" s="22"/>
      <c r="J189" s="22"/>
      <c r="K189" s="19"/>
      <c r="L189" s="18"/>
      <c r="M189" s="18" t="str">
        <f>IFERROR(VLOOKUP(L189,'Zájmové skupiny'!$C$3:$D$27,2,0),"")</f>
        <v/>
      </c>
      <c r="N189" s="18"/>
      <c r="O189" s="1"/>
      <c r="P189" s="1"/>
      <c r="Q189" s="1"/>
      <c r="R189" s="1"/>
      <c r="S189" s="1"/>
      <c r="BN189" s="1"/>
    </row>
    <row r="190" spans="2:66">
      <c r="B190" s="3">
        <v>178</v>
      </c>
      <c r="C190" s="26"/>
      <c r="D190" s="22"/>
      <c r="E190" s="22"/>
      <c r="F190" s="22"/>
      <c r="G190" s="24"/>
      <c r="H190" s="19"/>
      <c r="I190" s="22"/>
      <c r="J190" s="22"/>
      <c r="K190" s="19"/>
      <c r="L190" s="18"/>
      <c r="M190" s="18" t="str">
        <f>IFERROR(VLOOKUP(L190,'Zájmové skupiny'!$C$3:$D$27,2,0),"")</f>
        <v/>
      </c>
      <c r="N190" s="18"/>
      <c r="O190" s="1"/>
      <c r="P190" s="1"/>
      <c r="Q190" s="1"/>
      <c r="R190" s="1"/>
      <c r="S190" s="1"/>
      <c r="BN190" s="1"/>
    </row>
    <row r="191" spans="2:66">
      <c r="B191" s="3">
        <v>179</v>
      </c>
      <c r="C191" s="26"/>
      <c r="D191" s="22"/>
      <c r="E191" s="22"/>
      <c r="F191" s="22"/>
      <c r="G191" s="24"/>
      <c r="H191" s="19"/>
      <c r="I191" s="22"/>
      <c r="J191" s="22"/>
      <c r="K191" s="19"/>
      <c r="L191" s="18"/>
      <c r="M191" s="18" t="str">
        <f>IFERROR(VLOOKUP(L191,'Zájmové skupiny'!$C$3:$D$27,2,0),"")</f>
        <v/>
      </c>
      <c r="N191" s="18"/>
      <c r="O191" s="1"/>
      <c r="P191" s="1"/>
      <c r="Q191" s="1"/>
      <c r="R191" s="1"/>
      <c r="S191" s="1"/>
      <c r="BN191" s="1"/>
    </row>
    <row r="192" spans="2:66">
      <c r="B192" s="3">
        <v>180</v>
      </c>
      <c r="C192" s="26"/>
      <c r="D192" s="22"/>
      <c r="E192" s="22"/>
      <c r="F192" s="22"/>
      <c r="G192" s="24"/>
      <c r="H192" s="19"/>
      <c r="I192" s="22"/>
      <c r="J192" s="22"/>
      <c r="K192" s="19"/>
      <c r="L192" s="18"/>
      <c r="M192" s="18" t="str">
        <f>IFERROR(VLOOKUP(L192,'Zájmové skupiny'!$C$3:$D$27,2,0),"")</f>
        <v/>
      </c>
      <c r="N192" s="18"/>
      <c r="O192" s="1"/>
      <c r="P192" s="1"/>
      <c r="Q192" s="1"/>
      <c r="R192" s="1"/>
      <c r="S192" s="1"/>
      <c r="BN192" s="1"/>
    </row>
    <row r="193" spans="2:66">
      <c r="B193" s="3">
        <v>181</v>
      </c>
      <c r="C193" s="26"/>
      <c r="D193" s="22"/>
      <c r="E193" s="22"/>
      <c r="F193" s="22"/>
      <c r="G193" s="24"/>
      <c r="H193" s="19"/>
      <c r="I193" s="22"/>
      <c r="J193" s="22"/>
      <c r="K193" s="19"/>
      <c r="L193" s="18"/>
      <c r="M193" s="18" t="str">
        <f>IFERROR(VLOOKUP(L193,'Zájmové skupiny'!$C$3:$D$27,2,0),"")</f>
        <v/>
      </c>
      <c r="N193" s="18"/>
      <c r="O193" s="1"/>
      <c r="P193" s="1"/>
      <c r="Q193" s="1"/>
      <c r="R193" s="1"/>
      <c r="S193" s="1"/>
      <c r="BN193" s="1"/>
    </row>
    <row r="194" spans="2:66">
      <c r="B194" s="3">
        <v>182</v>
      </c>
      <c r="C194" s="26"/>
      <c r="D194" s="22"/>
      <c r="E194" s="22"/>
      <c r="F194" s="22"/>
      <c r="G194" s="24"/>
      <c r="H194" s="19"/>
      <c r="I194" s="22"/>
      <c r="J194" s="22"/>
      <c r="K194" s="19"/>
      <c r="L194" s="18"/>
      <c r="M194" s="18" t="str">
        <f>IFERROR(VLOOKUP(L194,'Zájmové skupiny'!$C$3:$D$27,2,0),"")</f>
        <v/>
      </c>
      <c r="N194" s="18"/>
      <c r="O194" s="1"/>
      <c r="P194" s="1"/>
      <c r="Q194" s="1"/>
      <c r="R194" s="1"/>
      <c r="S194" s="1"/>
      <c r="BN194" s="1"/>
    </row>
    <row r="195" spans="2:66">
      <c r="B195" s="3">
        <v>183</v>
      </c>
      <c r="C195" s="26"/>
      <c r="D195" s="22"/>
      <c r="E195" s="22"/>
      <c r="F195" s="22"/>
      <c r="G195" s="24"/>
      <c r="H195" s="19"/>
      <c r="I195" s="22"/>
      <c r="J195" s="22"/>
      <c r="K195" s="19"/>
      <c r="L195" s="18"/>
      <c r="M195" s="18" t="str">
        <f>IFERROR(VLOOKUP(L195,'Zájmové skupiny'!$C$3:$D$27,2,0),"")</f>
        <v/>
      </c>
      <c r="N195" s="18"/>
      <c r="O195" s="1"/>
      <c r="P195" s="1"/>
      <c r="Q195" s="1"/>
      <c r="R195" s="1"/>
      <c r="S195" s="1"/>
      <c r="BN195" s="1"/>
    </row>
    <row r="196" spans="2:66">
      <c r="B196" s="3">
        <v>184</v>
      </c>
      <c r="C196" s="26"/>
      <c r="D196" s="22"/>
      <c r="E196" s="22"/>
      <c r="F196" s="22"/>
      <c r="G196" s="24"/>
      <c r="H196" s="19"/>
      <c r="I196" s="22"/>
      <c r="J196" s="22"/>
      <c r="K196" s="19"/>
      <c r="L196" s="18"/>
      <c r="M196" s="18" t="str">
        <f>IFERROR(VLOOKUP(L196,'Zájmové skupiny'!$C$3:$D$27,2,0),"")</f>
        <v/>
      </c>
      <c r="N196" s="18"/>
      <c r="O196" s="1"/>
      <c r="P196" s="1"/>
      <c r="Q196" s="1"/>
      <c r="R196" s="1"/>
      <c r="S196" s="1"/>
      <c r="BN196" s="1"/>
    </row>
    <row r="197" spans="2:66">
      <c r="B197" s="3">
        <v>185</v>
      </c>
      <c r="C197" s="26"/>
      <c r="D197" s="22"/>
      <c r="E197" s="22"/>
      <c r="F197" s="22"/>
      <c r="G197" s="24"/>
      <c r="H197" s="19"/>
      <c r="I197" s="22"/>
      <c r="J197" s="22"/>
      <c r="K197" s="19"/>
      <c r="L197" s="18"/>
      <c r="M197" s="18" t="str">
        <f>IFERROR(VLOOKUP(L197,'Zájmové skupiny'!$C$3:$D$27,2,0),"")</f>
        <v/>
      </c>
      <c r="N197" s="18"/>
      <c r="O197" s="1"/>
      <c r="P197" s="1"/>
      <c r="Q197" s="1"/>
      <c r="R197" s="1"/>
      <c r="S197" s="1"/>
      <c r="BN197" s="1"/>
    </row>
    <row r="198" spans="2:66">
      <c r="B198" s="3">
        <v>186</v>
      </c>
      <c r="C198" s="26"/>
      <c r="D198" s="22"/>
      <c r="E198" s="22"/>
      <c r="F198" s="22"/>
      <c r="G198" s="24"/>
      <c r="H198" s="19"/>
      <c r="I198" s="22"/>
      <c r="J198" s="22"/>
      <c r="K198" s="19"/>
      <c r="L198" s="18"/>
      <c r="M198" s="18" t="str">
        <f>IFERROR(VLOOKUP(L198,'Zájmové skupiny'!$C$3:$D$27,2,0),"")</f>
        <v/>
      </c>
      <c r="N198" s="18"/>
      <c r="O198" s="1"/>
      <c r="P198" s="1"/>
      <c r="Q198" s="1"/>
      <c r="R198" s="1"/>
      <c r="S198" s="1"/>
      <c r="BN198" s="1"/>
    </row>
    <row r="199" spans="2:66">
      <c r="B199" s="3">
        <v>187</v>
      </c>
      <c r="C199" s="26"/>
      <c r="D199" s="22"/>
      <c r="E199" s="22"/>
      <c r="F199" s="22"/>
      <c r="G199" s="24"/>
      <c r="H199" s="19"/>
      <c r="I199" s="22"/>
      <c r="J199" s="22"/>
      <c r="K199" s="19"/>
      <c r="L199" s="18"/>
      <c r="M199" s="18" t="str">
        <f>IFERROR(VLOOKUP(L199,'Zájmové skupiny'!$C$3:$D$27,2,0),"")</f>
        <v/>
      </c>
      <c r="N199" s="18"/>
      <c r="O199" s="1"/>
      <c r="P199" s="1"/>
      <c r="Q199" s="1"/>
      <c r="R199" s="1"/>
      <c r="S199" s="1"/>
      <c r="BN199" s="1"/>
    </row>
    <row r="200" spans="2:66">
      <c r="B200" s="3">
        <v>188</v>
      </c>
      <c r="C200" s="26"/>
      <c r="D200" s="22"/>
      <c r="E200" s="22"/>
      <c r="F200" s="22"/>
      <c r="G200" s="24"/>
      <c r="H200" s="19"/>
      <c r="I200" s="22"/>
      <c r="J200" s="22"/>
      <c r="K200" s="19"/>
      <c r="L200" s="18"/>
      <c r="M200" s="18" t="str">
        <f>IFERROR(VLOOKUP(L200,'Zájmové skupiny'!$C$3:$D$27,2,0),"")</f>
        <v/>
      </c>
      <c r="N200" s="18"/>
      <c r="O200" s="1"/>
      <c r="P200" s="1"/>
      <c r="Q200" s="1"/>
      <c r="R200" s="1"/>
      <c r="S200" s="1"/>
      <c r="BN200" s="1"/>
    </row>
    <row r="201" spans="2:66">
      <c r="B201" s="3">
        <v>189</v>
      </c>
      <c r="C201" s="26"/>
      <c r="D201" s="22"/>
      <c r="E201" s="22"/>
      <c r="F201" s="22"/>
      <c r="G201" s="24"/>
      <c r="H201" s="19"/>
      <c r="I201" s="22"/>
      <c r="J201" s="22"/>
      <c r="K201" s="19"/>
      <c r="L201" s="18"/>
      <c r="M201" s="18" t="str">
        <f>IFERROR(VLOOKUP(L201,'Zájmové skupiny'!$C$3:$D$27,2,0),"")</f>
        <v/>
      </c>
      <c r="N201" s="18"/>
      <c r="O201" s="1"/>
      <c r="P201" s="1"/>
      <c r="Q201" s="1"/>
      <c r="R201" s="1"/>
      <c r="S201" s="1"/>
      <c r="BN201" s="1"/>
    </row>
    <row r="202" spans="2:66">
      <c r="B202" s="3">
        <v>190</v>
      </c>
      <c r="C202" s="26"/>
      <c r="D202" s="22"/>
      <c r="E202" s="22"/>
      <c r="F202" s="22"/>
      <c r="G202" s="24"/>
      <c r="H202" s="19"/>
      <c r="I202" s="22"/>
      <c r="J202" s="22"/>
      <c r="K202" s="19"/>
      <c r="L202" s="18"/>
      <c r="M202" s="18" t="str">
        <f>IFERROR(VLOOKUP(L202,'Zájmové skupiny'!$C$3:$D$27,2,0),"")</f>
        <v/>
      </c>
      <c r="N202" s="18"/>
      <c r="O202" s="1"/>
      <c r="P202" s="1"/>
      <c r="Q202" s="1"/>
      <c r="R202" s="1"/>
      <c r="S202" s="1"/>
      <c r="BN202" s="1"/>
    </row>
    <row r="203" spans="2:66">
      <c r="B203" s="3">
        <v>191</v>
      </c>
      <c r="C203" s="26"/>
      <c r="D203" s="22"/>
      <c r="E203" s="22"/>
      <c r="F203" s="22"/>
      <c r="G203" s="24"/>
      <c r="H203" s="19"/>
      <c r="I203" s="22"/>
      <c r="J203" s="22"/>
      <c r="K203" s="19"/>
      <c r="L203" s="18"/>
      <c r="M203" s="18" t="str">
        <f>IFERROR(VLOOKUP(L203,'Zájmové skupiny'!$C$3:$D$27,2,0),"")</f>
        <v/>
      </c>
      <c r="N203" s="18"/>
      <c r="O203" s="1"/>
      <c r="P203" s="1"/>
      <c r="Q203" s="1"/>
      <c r="R203" s="1"/>
      <c r="S203" s="1"/>
      <c r="BN203" s="1"/>
    </row>
    <row r="204" spans="2:66">
      <c r="B204" s="3">
        <v>192</v>
      </c>
      <c r="C204" s="26"/>
      <c r="D204" s="22"/>
      <c r="E204" s="22"/>
      <c r="F204" s="22"/>
      <c r="G204" s="24"/>
      <c r="H204" s="19"/>
      <c r="I204" s="22"/>
      <c r="J204" s="22"/>
      <c r="K204" s="19"/>
      <c r="L204" s="18"/>
      <c r="M204" s="18" t="str">
        <f>IFERROR(VLOOKUP(L204,'Zájmové skupiny'!$C$3:$D$27,2,0),"")</f>
        <v/>
      </c>
      <c r="N204" s="18"/>
      <c r="O204" s="1"/>
      <c r="P204" s="1"/>
      <c r="Q204" s="1"/>
      <c r="R204" s="1"/>
      <c r="S204" s="1"/>
      <c r="BN204" s="1"/>
    </row>
    <row r="205" spans="2:66">
      <c r="B205" s="3">
        <v>193</v>
      </c>
      <c r="C205" s="26"/>
      <c r="D205" s="22"/>
      <c r="E205" s="22"/>
      <c r="F205" s="22"/>
      <c r="G205" s="24"/>
      <c r="H205" s="19"/>
      <c r="I205" s="22"/>
      <c r="J205" s="22"/>
      <c r="K205" s="19"/>
      <c r="L205" s="18"/>
      <c r="M205" s="18" t="str">
        <f>IFERROR(VLOOKUP(L205,'Zájmové skupiny'!$C$3:$D$27,2,0),"")</f>
        <v/>
      </c>
      <c r="N205" s="18"/>
      <c r="O205" s="1"/>
      <c r="P205" s="1"/>
      <c r="Q205" s="1"/>
      <c r="R205" s="1"/>
      <c r="S205" s="1"/>
      <c r="BN205" s="1"/>
    </row>
    <row r="206" spans="2:66">
      <c r="B206" s="3">
        <v>194</v>
      </c>
      <c r="C206" s="26"/>
      <c r="D206" s="22"/>
      <c r="E206" s="22"/>
      <c r="F206" s="22"/>
      <c r="G206" s="24"/>
      <c r="H206" s="19"/>
      <c r="I206" s="22"/>
      <c r="J206" s="22"/>
      <c r="K206" s="19"/>
      <c r="L206" s="18"/>
      <c r="M206" s="18" t="str">
        <f>IFERROR(VLOOKUP(L206,'Zájmové skupiny'!$C$3:$D$27,2,0),"")</f>
        <v/>
      </c>
      <c r="N206" s="18"/>
      <c r="O206" s="1"/>
      <c r="P206" s="1"/>
      <c r="Q206" s="1"/>
      <c r="R206" s="1"/>
      <c r="S206" s="1"/>
      <c r="BN206" s="1"/>
    </row>
    <row r="207" spans="2:66">
      <c r="B207" s="3">
        <v>195</v>
      </c>
      <c r="C207" s="26"/>
      <c r="D207" s="22"/>
      <c r="E207" s="22"/>
      <c r="F207" s="22"/>
      <c r="G207" s="24"/>
      <c r="H207" s="19"/>
      <c r="I207" s="22"/>
      <c r="J207" s="22"/>
      <c r="K207" s="19"/>
      <c r="L207" s="18"/>
      <c r="M207" s="18" t="str">
        <f>IFERROR(VLOOKUP(L207,'Zájmové skupiny'!$C$3:$D$27,2,0),"")</f>
        <v/>
      </c>
      <c r="N207" s="18"/>
      <c r="O207" s="1"/>
      <c r="P207" s="1"/>
      <c r="Q207" s="1"/>
      <c r="R207" s="1"/>
      <c r="S207" s="1"/>
      <c r="BN207" s="1"/>
    </row>
    <row r="208" spans="2:66">
      <c r="B208" s="3">
        <v>196</v>
      </c>
      <c r="C208" s="26"/>
      <c r="D208" s="22"/>
      <c r="E208" s="22"/>
      <c r="F208" s="22"/>
      <c r="G208" s="24"/>
      <c r="H208" s="19"/>
      <c r="I208" s="22"/>
      <c r="J208" s="22"/>
      <c r="K208" s="19"/>
      <c r="L208" s="18"/>
      <c r="M208" s="18" t="str">
        <f>IFERROR(VLOOKUP(L208,'Zájmové skupiny'!$C$3:$D$27,2,0),"")</f>
        <v/>
      </c>
      <c r="N208" s="18"/>
      <c r="O208" s="1"/>
      <c r="P208" s="1"/>
      <c r="Q208" s="1"/>
      <c r="R208" s="1"/>
      <c r="S208" s="1"/>
      <c r="BN208" s="1"/>
    </row>
    <row r="209" spans="2:66">
      <c r="B209" s="3">
        <v>197</v>
      </c>
      <c r="C209" s="26"/>
      <c r="D209" s="22"/>
      <c r="E209" s="22"/>
      <c r="F209" s="22"/>
      <c r="G209" s="24"/>
      <c r="H209" s="19"/>
      <c r="I209" s="22"/>
      <c r="J209" s="22"/>
      <c r="K209" s="19"/>
      <c r="L209" s="18"/>
      <c r="M209" s="18" t="str">
        <f>IFERROR(VLOOKUP(L209,'Zájmové skupiny'!$C$3:$D$27,2,0),"")</f>
        <v/>
      </c>
      <c r="N209" s="18"/>
      <c r="O209" s="1"/>
      <c r="P209" s="1"/>
      <c r="Q209" s="1"/>
      <c r="R209" s="1"/>
      <c r="S209" s="1"/>
      <c r="BN209" s="1"/>
    </row>
    <row r="210" spans="2:66">
      <c r="B210" s="3">
        <v>198</v>
      </c>
      <c r="C210" s="26"/>
      <c r="D210" s="22"/>
      <c r="E210" s="22"/>
      <c r="F210" s="22"/>
      <c r="G210" s="24"/>
      <c r="H210" s="19"/>
      <c r="I210" s="22"/>
      <c r="J210" s="22"/>
      <c r="K210" s="19"/>
      <c r="L210" s="18"/>
      <c r="M210" s="18" t="str">
        <f>IFERROR(VLOOKUP(L210,'Zájmové skupiny'!$C$3:$D$27,2,0),"")</f>
        <v/>
      </c>
      <c r="N210" s="18"/>
      <c r="O210" s="1"/>
      <c r="P210" s="1"/>
      <c r="Q210" s="1"/>
      <c r="R210" s="1"/>
      <c r="S210" s="1"/>
      <c r="BN210" s="1"/>
    </row>
    <row r="211" spans="2:66">
      <c r="B211" s="3">
        <v>199</v>
      </c>
      <c r="C211" s="26"/>
      <c r="D211" s="22"/>
      <c r="E211" s="22"/>
      <c r="F211" s="22"/>
      <c r="G211" s="24"/>
      <c r="H211" s="19"/>
      <c r="I211" s="22"/>
      <c r="J211" s="22"/>
      <c r="K211" s="19"/>
      <c r="L211" s="18"/>
      <c r="M211" s="18" t="str">
        <f>IFERROR(VLOOKUP(L211,'Zájmové skupiny'!$C$3:$D$27,2,0),"")</f>
        <v/>
      </c>
      <c r="N211" s="18"/>
      <c r="O211" s="1"/>
      <c r="P211" s="1"/>
      <c r="Q211" s="1"/>
      <c r="R211" s="1"/>
      <c r="S211" s="1"/>
      <c r="BN211" s="1"/>
    </row>
    <row r="212" spans="2:66">
      <c r="B212" s="3">
        <v>200</v>
      </c>
      <c r="C212" s="26"/>
      <c r="D212" s="22"/>
      <c r="E212" s="22"/>
      <c r="F212" s="22"/>
      <c r="G212" s="24"/>
      <c r="H212" s="19"/>
      <c r="I212" s="22"/>
      <c r="J212" s="22"/>
      <c r="K212" s="19"/>
      <c r="L212" s="18"/>
      <c r="M212" s="18" t="str">
        <f>IFERROR(VLOOKUP(L212,'Zájmové skupiny'!$C$3:$D$27,2,0),"")</f>
        <v/>
      </c>
      <c r="N212" s="18"/>
      <c r="O212" s="1"/>
      <c r="P212" s="1"/>
      <c r="Q212" s="1"/>
      <c r="R212" s="1"/>
      <c r="S212" s="1"/>
      <c r="BN212" s="1"/>
    </row>
    <row r="213" spans="2:66">
      <c r="O213" s="1"/>
      <c r="P213" s="1"/>
      <c r="Q213" s="1"/>
      <c r="R213" s="1"/>
      <c r="S213" s="1"/>
    </row>
    <row r="214" spans="2:66">
      <c r="O214" s="1"/>
      <c r="P214" s="1"/>
      <c r="Q214" s="1"/>
      <c r="R214" s="1"/>
      <c r="S214" s="1"/>
    </row>
    <row r="215" spans="2:66">
      <c r="O215" s="1"/>
      <c r="P215" s="1"/>
      <c r="Q215" s="1"/>
      <c r="R215" s="1"/>
      <c r="S215" s="1"/>
    </row>
    <row r="216" spans="2:66">
      <c r="O216" s="1"/>
      <c r="P216" s="1"/>
      <c r="Q216" s="1"/>
      <c r="R216" s="1"/>
      <c r="S216" s="1"/>
    </row>
    <row r="217" spans="2:66">
      <c r="O217" s="1"/>
      <c r="P217" s="1"/>
      <c r="Q217" s="1"/>
      <c r="R217" s="1"/>
      <c r="S217" s="1"/>
    </row>
    <row r="218" spans="2:66">
      <c r="O218" s="1"/>
      <c r="P218" s="1"/>
      <c r="Q218" s="1"/>
      <c r="R218" s="1"/>
      <c r="S218" s="1"/>
    </row>
    <row r="219" spans="2:66">
      <c r="O219" s="1"/>
      <c r="P219" s="1"/>
      <c r="Q219" s="1"/>
      <c r="R219" s="1"/>
      <c r="S219" s="1"/>
    </row>
    <row r="220" spans="2:66">
      <c r="O220" s="1"/>
      <c r="P220" s="1"/>
      <c r="Q220" s="1"/>
      <c r="R220" s="1"/>
      <c r="S220" s="1"/>
    </row>
    <row r="221" spans="2:66">
      <c r="O221" s="1"/>
      <c r="P221" s="1"/>
      <c r="Q221" s="1"/>
      <c r="R221" s="1"/>
      <c r="S221" s="1"/>
    </row>
    <row r="222" spans="2:66">
      <c r="O222" s="1"/>
      <c r="P222" s="1"/>
      <c r="Q222" s="1"/>
      <c r="R222" s="1"/>
      <c r="S222" s="1"/>
    </row>
    <row r="223" spans="2:66">
      <c r="O223" s="1"/>
      <c r="P223" s="1"/>
      <c r="Q223" s="1"/>
      <c r="R223" s="1"/>
      <c r="S223" s="1"/>
    </row>
    <row r="224" spans="2:66">
      <c r="O224" s="1"/>
      <c r="P224" s="1"/>
      <c r="Q224" s="1"/>
      <c r="R224" s="1"/>
      <c r="S224" s="1"/>
    </row>
    <row r="225" spans="15:19">
      <c r="O225" s="1"/>
      <c r="P225" s="1"/>
      <c r="Q225" s="1"/>
      <c r="R225" s="1"/>
      <c r="S225" s="1"/>
    </row>
    <row r="226" spans="15:19">
      <c r="O226" s="1"/>
      <c r="P226" s="1"/>
      <c r="Q226" s="1"/>
      <c r="R226" s="1"/>
      <c r="S226" s="1"/>
    </row>
    <row r="227" spans="15:19">
      <c r="O227" s="1"/>
      <c r="P227" s="1"/>
      <c r="Q227" s="1"/>
      <c r="R227" s="1"/>
      <c r="S227" s="1"/>
    </row>
    <row r="228" spans="15:19">
      <c r="O228" s="1"/>
      <c r="P228" s="1"/>
      <c r="Q228" s="1"/>
      <c r="R228" s="1"/>
      <c r="S228" s="1"/>
    </row>
    <row r="229" spans="15:19">
      <c r="O229" s="1"/>
      <c r="P229" s="1"/>
      <c r="Q229" s="1"/>
      <c r="R229" s="1"/>
      <c r="S229" s="1"/>
    </row>
    <row r="230" spans="15:19">
      <c r="O230" s="1"/>
      <c r="P230" s="1"/>
      <c r="Q230" s="1"/>
      <c r="R230" s="1"/>
      <c r="S230" s="1"/>
    </row>
    <row r="231" spans="15:19">
      <c r="O231" s="1"/>
      <c r="P231" s="1"/>
      <c r="Q231" s="1"/>
      <c r="R231" s="1"/>
      <c r="S231" s="1"/>
    </row>
    <row r="232" spans="15:19">
      <c r="O232" s="1"/>
      <c r="P232" s="1"/>
      <c r="Q232" s="1"/>
      <c r="R232" s="1"/>
      <c r="S232" s="1"/>
    </row>
    <row r="233" spans="15:19">
      <c r="O233" s="1"/>
      <c r="P233" s="1"/>
      <c r="Q233" s="1"/>
      <c r="R233" s="1"/>
      <c r="S233" s="1"/>
    </row>
    <row r="234" spans="15:19">
      <c r="O234" s="1"/>
      <c r="P234" s="1"/>
      <c r="Q234" s="1"/>
      <c r="R234" s="1"/>
      <c r="S234" s="1"/>
    </row>
    <row r="235" spans="15:19">
      <c r="O235" s="1"/>
      <c r="P235" s="1"/>
      <c r="Q235" s="1"/>
      <c r="R235" s="1"/>
      <c r="S235" s="1"/>
    </row>
    <row r="236" spans="15:19">
      <c r="O236" s="1"/>
      <c r="P236" s="1"/>
      <c r="Q236" s="1"/>
      <c r="R236" s="1"/>
      <c r="S236" s="1"/>
    </row>
    <row r="237" spans="15:19">
      <c r="O237" s="1"/>
      <c r="P237" s="1"/>
      <c r="Q237" s="1"/>
      <c r="R237" s="1"/>
      <c r="S237" s="1"/>
    </row>
    <row r="238" spans="15:19">
      <c r="O238" s="1"/>
      <c r="P238" s="1"/>
      <c r="Q238" s="1"/>
      <c r="R238" s="1"/>
      <c r="S238" s="1"/>
    </row>
    <row r="239" spans="15:19">
      <c r="O239" s="1"/>
      <c r="P239" s="1"/>
      <c r="Q239" s="1"/>
      <c r="R239" s="1"/>
      <c r="S239" s="1"/>
    </row>
    <row r="240" spans="15:19">
      <c r="O240" s="1"/>
      <c r="P240" s="1"/>
      <c r="Q240" s="1"/>
      <c r="R240" s="1"/>
      <c r="S240" s="1"/>
    </row>
    <row r="241" spans="15:19">
      <c r="O241" s="1"/>
      <c r="P241" s="1"/>
      <c r="Q241" s="1"/>
      <c r="R241" s="1"/>
      <c r="S241" s="1"/>
    </row>
    <row r="242" spans="15:19">
      <c r="O242" s="1"/>
      <c r="P242" s="1"/>
      <c r="Q242" s="1"/>
      <c r="R242" s="1"/>
      <c r="S242" s="1"/>
    </row>
    <row r="243" spans="15:19">
      <c r="O243" s="1"/>
      <c r="P243" s="1"/>
      <c r="Q243" s="1"/>
      <c r="R243" s="1"/>
      <c r="S243" s="1"/>
    </row>
    <row r="244" spans="15:19">
      <c r="O244" s="1"/>
      <c r="P244" s="1"/>
      <c r="Q244" s="1"/>
      <c r="R244" s="1"/>
      <c r="S244" s="1"/>
    </row>
    <row r="245" spans="15:19">
      <c r="O245" s="1"/>
      <c r="P245" s="1"/>
      <c r="Q245" s="1"/>
      <c r="R245" s="1"/>
      <c r="S245" s="1"/>
    </row>
    <row r="246" spans="15:19">
      <c r="O246" s="1"/>
      <c r="P246" s="1"/>
      <c r="Q246" s="1"/>
      <c r="R246" s="1"/>
      <c r="S246" s="1"/>
    </row>
    <row r="247" spans="15:19">
      <c r="O247" s="1"/>
      <c r="P247" s="1"/>
      <c r="Q247" s="1"/>
      <c r="R247" s="1"/>
      <c r="S247" s="1"/>
    </row>
    <row r="248" spans="15:19">
      <c r="O248" s="1"/>
      <c r="P248" s="1"/>
      <c r="Q248" s="1"/>
      <c r="R248" s="1"/>
      <c r="S248" s="1"/>
    </row>
    <row r="249" spans="15:19">
      <c r="O249" s="1"/>
      <c r="P249" s="1"/>
      <c r="Q249" s="1"/>
      <c r="R249" s="1"/>
      <c r="S249" s="1"/>
    </row>
    <row r="250" spans="15:19">
      <c r="O250" s="1"/>
      <c r="P250" s="1"/>
      <c r="Q250" s="1"/>
      <c r="R250" s="1"/>
      <c r="S250" s="1"/>
    </row>
    <row r="251" spans="15:19">
      <c r="O251" s="1"/>
      <c r="P251" s="1"/>
      <c r="Q251" s="1"/>
      <c r="R251" s="1"/>
      <c r="S251" s="1"/>
    </row>
    <row r="252" spans="15:19">
      <c r="O252" s="1"/>
      <c r="P252" s="1"/>
      <c r="Q252" s="1"/>
      <c r="R252" s="1"/>
      <c r="S252" s="1"/>
    </row>
    <row r="253" spans="15:19">
      <c r="O253" s="1"/>
      <c r="P253" s="1"/>
      <c r="Q253" s="1"/>
      <c r="R253" s="1"/>
      <c r="S253" s="1"/>
    </row>
    <row r="254" spans="15:19">
      <c r="O254" s="1"/>
      <c r="P254" s="1"/>
      <c r="Q254" s="1"/>
      <c r="R254" s="1"/>
      <c r="S254" s="1"/>
    </row>
    <row r="255" spans="15:19">
      <c r="O255" s="1"/>
      <c r="P255" s="1"/>
      <c r="Q255" s="1"/>
      <c r="R255" s="1"/>
      <c r="S255" s="1"/>
    </row>
    <row r="256" spans="15:19">
      <c r="O256" s="1"/>
      <c r="P256" s="1"/>
      <c r="Q256" s="1"/>
      <c r="R256" s="1"/>
      <c r="S256" s="1"/>
    </row>
    <row r="257" spans="15:19">
      <c r="O257" s="1"/>
      <c r="P257" s="1"/>
      <c r="Q257" s="1"/>
      <c r="R257" s="1"/>
      <c r="S257" s="1"/>
    </row>
    <row r="258" spans="15:19">
      <c r="O258" s="1"/>
      <c r="P258" s="1"/>
      <c r="Q258" s="1"/>
      <c r="R258" s="1"/>
      <c r="S258" s="1"/>
    </row>
    <row r="259" spans="15:19">
      <c r="O259" s="1"/>
      <c r="P259" s="1"/>
      <c r="Q259" s="1"/>
      <c r="R259" s="1"/>
      <c r="S259" s="1"/>
    </row>
    <row r="260" spans="15:19">
      <c r="O260" s="1"/>
      <c r="P260" s="1"/>
      <c r="Q260" s="1"/>
      <c r="R260" s="1"/>
      <c r="S260" s="1"/>
    </row>
    <row r="261" spans="15:19">
      <c r="O261" s="1"/>
      <c r="P261" s="1"/>
      <c r="Q261" s="1"/>
      <c r="R261" s="1"/>
      <c r="S261" s="1"/>
    </row>
    <row r="262" spans="15:19">
      <c r="O262" s="1"/>
      <c r="P262" s="1"/>
      <c r="Q262" s="1"/>
      <c r="R262" s="1"/>
      <c r="S262" s="1"/>
    </row>
    <row r="263" spans="15:19">
      <c r="O263" s="1"/>
      <c r="P263" s="1"/>
      <c r="Q263" s="1"/>
      <c r="R263" s="1"/>
      <c r="S263" s="1"/>
    </row>
    <row r="264" spans="15:19">
      <c r="O264" s="1"/>
      <c r="P264" s="1"/>
      <c r="Q264" s="1"/>
      <c r="R264" s="1"/>
      <c r="S264" s="1"/>
    </row>
    <row r="265" spans="15:19">
      <c r="O265" s="1"/>
      <c r="P265" s="1"/>
      <c r="Q265" s="1"/>
      <c r="R265" s="1"/>
      <c r="S265" s="1"/>
    </row>
    <row r="266" spans="15:19">
      <c r="O266" s="1"/>
      <c r="P266" s="1"/>
      <c r="Q266" s="1"/>
      <c r="R266" s="1"/>
      <c r="S266" s="1"/>
    </row>
    <row r="267" spans="15:19">
      <c r="O267" s="1"/>
      <c r="P267" s="1"/>
      <c r="Q267" s="1"/>
      <c r="R267" s="1"/>
      <c r="S267" s="1"/>
    </row>
    <row r="268" spans="15:19">
      <c r="O268" s="1"/>
      <c r="P268" s="1"/>
      <c r="Q268" s="1"/>
      <c r="R268" s="1"/>
      <c r="S268" s="1"/>
    </row>
    <row r="269" spans="15:19">
      <c r="O269" s="1"/>
      <c r="P269" s="1"/>
      <c r="Q269" s="1"/>
      <c r="R269" s="1"/>
      <c r="S269" s="1"/>
    </row>
    <row r="270" spans="15:19">
      <c r="O270" s="1"/>
      <c r="P270" s="1"/>
      <c r="Q270" s="1"/>
      <c r="R270" s="1"/>
      <c r="S270" s="1"/>
    </row>
    <row r="271" spans="15:19">
      <c r="O271" s="1"/>
      <c r="P271" s="1"/>
      <c r="Q271" s="1"/>
      <c r="R271" s="1"/>
      <c r="S271" s="1"/>
    </row>
    <row r="272" spans="15:19">
      <c r="O272" s="1"/>
      <c r="P272" s="1"/>
      <c r="Q272" s="1"/>
      <c r="R272" s="1"/>
      <c r="S272" s="1"/>
    </row>
    <row r="273" spans="15:19">
      <c r="O273" s="1"/>
      <c r="P273" s="1"/>
      <c r="Q273" s="1"/>
      <c r="R273" s="1"/>
      <c r="S273" s="1"/>
    </row>
    <row r="274" spans="15:19">
      <c r="O274" s="1"/>
      <c r="P274" s="1"/>
      <c r="Q274" s="1"/>
      <c r="R274" s="1"/>
      <c r="S274" s="1"/>
    </row>
    <row r="275" spans="15:19">
      <c r="O275" s="1"/>
      <c r="P275" s="1"/>
      <c r="Q275" s="1"/>
      <c r="R275" s="1"/>
      <c r="S275" s="1"/>
    </row>
    <row r="276" spans="15:19">
      <c r="O276" s="1"/>
      <c r="P276" s="1"/>
      <c r="Q276" s="1"/>
      <c r="R276" s="1"/>
      <c r="S276" s="1"/>
    </row>
    <row r="277" spans="15:19">
      <c r="O277" s="1"/>
      <c r="P277" s="1"/>
      <c r="Q277" s="1"/>
      <c r="R277" s="1"/>
      <c r="S277" s="1"/>
    </row>
    <row r="278" spans="15:19">
      <c r="O278" s="1"/>
      <c r="P278" s="1"/>
      <c r="Q278" s="1"/>
      <c r="R278" s="1"/>
      <c r="S278" s="1"/>
    </row>
    <row r="279" spans="15:19">
      <c r="O279" s="1"/>
      <c r="P279" s="1"/>
      <c r="Q279" s="1"/>
      <c r="R279" s="1"/>
      <c r="S279" s="1"/>
    </row>
    <row r="280" spans="15:19">
      <c r="O280" s="1"/>
      <c r="P280" s="1"/>
      <c r="Q280" s="1"/>
      <c r="R280" s="1"/>
      <c r="S280" s="1"/>
    </row>
    <row r="281" spans="15:19">
      <c r="O281" s="1"/>
      <c r="P281" s="1"/>
      <c r="Q281" s="1"/>
      <c r="R281" s="1"/>
      <c r="S281" s="1"/>
    </row>
    <row r="282" spans="15:19">
      <c r="O282" s="1"/>
      <c r="P282" s="1"/>
      <c r="Q282" s="1"/>
      <c r="R282" s="1"/>
      <c r="S282" s="1"/>
    </row>
    <row r="283" spans="15:19">
      <c r="O283" s="1"/>
      <c r="P283" s="1"/>
      <c r="Q283" s="1"/>
      <c r="R283" s="1"/>
      <c r="S283" s="1"/>
    </row>
    <row r="284" spans="15:19">
      <c r="O284" s="1"/>
      <c r="P284" s="1"/>
      <c r="Q284" s="1"/>
      <c r="R284" s="1"/>
      <c r="S284" s="1"/>
    </row>
    <row r="285" spans="15:19">
      <c r="O285" s="1"/>
      <c r="P285" s="1"/>
      <c r="Q285" s="1"/>
      <c r="R285" s="1"/>
      <c r="S285" s="1"/>
    </row>
    <row r="286" spans="15:19">
      <c r="O286" s="1"/>
      <c r="P286" s="1"/>
      <c r="Q286" s="1"/>
      <c r="R286" s="1"/>
      <c r="S286" s="1"/>
    </row>
    <row r="287" spans="15:19">
      <c r="O287" s="1"/>
      <c r="P287" s="1"/>
      <c r="Q287" s="1"/>
      <c r="R287" s="1"/>
      <c r="S287" s="1"/>
    </row>
    <row r="288" spans="15:19">
      <c r="O288" s="1"/>
      <c r="P288" s="1"/>
      <c r="Q288" s="1"/>
      <c r="R288" s="1"/>
      <c r="S288" s="1"/>
    </row>
    <row r="289" spans="15:19">
      <c r="O289" s="1"/>
      <c r="P289" s="1"/>
      <c r="Q289" s="1"/>
      <c r="R289" s="1"/>
      <c r="S289" s="1"/>
    </row>
    <row r="290" spans="15:19">
      <c r="O290" s="1"/>
      <c r="P290" s="1"/>
      <c r="Q290" s="1"/>
      <c r="R290" s="1"/>
      <c r="S290" s="1"/>
    </row>
    <row r="291" spans="15:19">
      <c r="O291" s="1"/>
      <c r="P291" s="1"/>
      <c r="Q291" s="1"/>
      <c r="R291" s="1"/>
      <c r="S291" s="1"/>
    </row>
    <row r="292" spans="15:19">
      <c r="O292" s="1"/>
      <c r="P292" s="1"/>
      <c r="Q292" s="1"/>
      <c r="R292" s="1"/>
      <c r="S292" s="1"/>
    </row>
    <row r="293" spans="15:19">
      <c r="O293" s="1"/>
      <c r="P293" s="1"/>
      <c r="Q293" s="1"/>
      <c r="R293" s="1"/>
      <c r="S293" s="1"/>
    </row>
    <row r="294" spans="15:19">
      <c r="O294" s="1"/>
      <c r="P294" s="1"/>
      <c r="Q294" s="1"/>
      <c r="R294" s="1"/>
      <c r="S294" s="1"/>
    </row>
    <row r="295" spans="15:19">
      <c r="O295" s="1"/>
      <c r="P295" s="1"/>
      <c r="Q295" s="1"/>
      <c r="R295" s="1"/>
      <c r="S295" s="1"/>
    </row>
    <row r="296" spans="15:19">
      <c r="O296" s="1"/>
      <c r="P296" s="1"/>
      <c r="Q296" s="1"/>
      <c r="R296" s="1"/>
      <c r="S296" s="1"/>
    </row>
    <row r="297" spans="15:19">
      <c r="O297" s="1"/>
      <c r="P297" s="1"/>
      <c r="Q297" s="1"/>
      <c r="R297" s="1"/>
      <c r="S297" s="1"/>
    </row>
    <row r="298" spans="15:19">
      <c r="O298" s="1"/>
      <c r="P298" s="1"/>
      <c r="Q298" s="1"/>
      <c r="R298" s="1"/>
      <c r="S298" s="1"/>
    </row>
    <row r="299" spans="15:19">
      <c r="O299" s="1"/>
      <c r="P299" s="1"/>
      <c r="Q299" s="1"/>
      <c r="R299" s="1"/>
      <c r="S299" s="1"/>
    </row>
    <row r="300" spans="15:19">
      <c r="O300" s="1"/>
      <c r="P300" s="1"/>
      <c r="Q300" s="1"/>
      <c r="R300" s="1"/>
      <c r="S300" s="1"/>
    </row>
    <row r="301" spans="15:19">
      <c r="O301" s="1"/>
      <c r="P301" s="1"/>
      <c r="Q301" s="1"/>
      <c r="R301" s="1"/>
      <c r="S301" s="1"/>
    </row>
    <row r="302" spans="15:19">
      <c r="O302" s="1"/>
      <c r="P302" s="1"/>
      <c r="Q302" s="1"/>
      <c r="R302" s="1"/>
      <c r="S302" s="1"/>
    </row>
    <row r="303" spans="15:19">
      <c r="O303" s="1"/>
      <c r="P303" s="1"/>
      <c r="Q303" s="1"/>
      <c r="R303" s="1"/>
      <c r="S303" s="1"/>
    </row>
    <row r="304" spans="15:19">
      <c r="O304" s="1"/>
      <c r="P304" s="1"/>
      <c r="Q304" s="1"/>
      <c r="R304" s="1"/>
      <c r="S304" s="1"/>
    </row>
    <row r="305" spans="15:19">
      <c r="O305" s="1"/>
      <c r="P305" s="1"/>
      <c r="Q305" s="1"/>
      <c r="R305" s="1"/>
      <c r="S305" s="1"/>
    </row>
    <row r="306" spans="15:19">
      <c r="O306" s="1"/>
      <c r="P306" s="1"/>
      <c r="Q306" s="1"/>
      <c r="R306" s="1"/>
      <c r="S306" s="1"/>
    </row>
    <row r="307" spans="15:19">
      <c r="O307" s="1"/>
      <c r="P307" s="1"/>
      <c r="Q307" s="1"/>
      <c r="R307" s="1"/>
      <c r="S307" s="1"/>
    </row>
    <row r="308" spans="15:19">
      <c r="O308" s="1"/>
      <c r="P308" s="1"/>
      <c r="Q308" s="1"/>
      <c r="R308" s="1"/>
      <c r="S308" s="1"/>
    </row>
    <row r="309" spans="15:19">
      <c r="O309" s="1"/>
      <c r="P309" s="1"/>
      <c r="Q309" s="1"/>
      <c r="R309" s="1"/>
      <c r="S309" s="1"/>
    </row>
    <row r="310" spans="15:19">
      <c r="O310" s="1"/>
      <c r="P310" s="1"/>
      <c r="Q310" s="1"/>
      <c r="R310" s="1"/>
      <c r="S310" s="1"/>
    </row>
    <row r="311" spans="15:19">
      <c r="O311" s="1"/>
      <c r="P311" s="1"/>
      <c r="Q311" s="1"/>
      <c r="R311" s="1"/>
      <c r="S311" s="1"/>
    </row>
    <row r="312" spans="15:19">
      <c r="O312" s="1"/>
      <c r="P312" s="1"/>
      <c r="Q312" s="1"/>
      <c r="R312" s="1"/>
      <c r="S312" s="1"/>
    </row>
    <row r="313" spans="15:19">
      <c r="O313" s="1"/>
      <c r="P313" s="1"/>
      <c r="Q313" s="1"/>
      <c r="R313" s="1"/>
      <c r="S313" s="1"/>
    </row>
    <row r="314" spans="15:19">
      <c r="O314" s="1"/>
      <c r="P314" s="1"/>
      <c r="Q314" s="1"/>
      <c r="R314" s="1"/>
      <c r="S314" s="1"/>
    </row>
    <row r="315" spans="15:19">
      <c r="O315" s="1"/>
      <c r="P315" s="1"/>
      <c r="Q315" s="1"/>
      <c r="R315" s="1"/>
      <c r="S315" s="1"/>
    </row>
    <row r="316" spans="15:19">
      <c r="O316" s="1"/>
      <c r="P316" s="1"/>
      <c r="Q316" s="1"/>
      <c r="R316" s="1"/>
      <c r="S316" s="1"/>
    </row>
    <row r="317" spans="15:19">
      <c r="O317" s="1"/>
      <c r="P317" s="1"/>
      <c r="Q317" s="1"/>
      <c r="R317" s="1"/>
      <c r="S317" s="1"/>
    </row>
    <row r="318" spans="15:19">
      <c r="O318" s="1"/>
      <c r="P318" s="1"/>
      <c r="Q318" s="1"/>
      <c r="R318" s="1"/>
      <c r="S318" s="1"/>
    </row>
    <row r="319" spans="15:19">
      <c r="O319" s="1"/>
      <c r="P319" s="1"/>
      <c r="Q319" s="1"/>
      <c r="R319" s="1"/>
      <c r="S319" s="1"/>
    </row>
    <row r="320" spans="15:19">
      <c r="O320" s="1"/>
      <c r="P320" s="1"/>
      <c r="Q320" s="1"/>
      <c r="R320" s="1"/>
      <c r="S320" s="1"/>
    </row>
    <row r="321" spans="15:19">
      <c r="O321" s="1"/>
      <c r="P321" s="1"/>
      <c r="Q321" s="1"/>
      <c r="R321" s="1"/>
      <c r="S321" s="1"/>
    </row>
    <row r="322" spans="15:19">
      <c r="O322" s="1"/>
      <c r="P322" s="1"/>
      <c r="Q322" s="1"/>
      <c r="R322" s="1"/>
      <c r="S322" s="1"/>
    </row>
    <row r="323" spans="15:19">
      <c r="O323" s="1"/>
      <c r="P323" s="1"/>
      <c r="Q323" s="1"/>
      <c r="R323" s="1"/>
      <c r="S323" s="1"/>
    </row>
    <row r="324" spans="15:19">
      <c r="O324" s="1"/>
      <c r="P324" s="1"/>
      <c r="Q324" s="1"/>
      <c r="R324" s="1"/>
      <c r="S324" s="1"/>
    </row>
    <row r="325" spans="15:19">
      <c r="O325" s="1"/>
      <c r="P325" s="1"/>
      <c r="Q325" s="1"/>
      <c r="R325" s="1"/>
      <c r="S325" s="1"/>
    </row>
    <row r="326" spans="15:19">
      <c r="O326" s="1"/>
      <c r="P326" s="1"/>
      <c r="Q326" s="1"/>
      <c r="R326" s="1"/>
      <c r="S326" s="1"/>
    </row>
    <row r="327" spans="15:19">
      <c r="O327" s="1"/>
      <c r="P327" s="1"/>
      <c r="Q327" s="1"/>
      <c r="R327" s="1"/>
      <c r="S327" s="1"/>
    </row>
    <row r="328" spans="15:19">
      <c r="O328" s="1"/>
      <c r="P328" s="1"/>
      <c r="Q328" s="1"/>
      <c r="R328" s="1"/>
      <c r="S328" s="1"/>
    </row>
    <row r="329" spans="15:19">
      <c r="O329" s="1"/>
      <c r="P329" s="1"/>
      <c r="Q329" s="1"/>
      <c r="R329" s="1"/>
      <c r="S329" s="1"/>
    </row>
    <row r="330" spans="15:19">
      <c r="O330" s="1"/>
      <c r="P330" s="1"/>
      <c r="Q330" s="1"/>
      <c r="R330" s="1"/>
      <c r="S330" s="1"/>
    </row>
    <row r="331" spans="15:19">
      <c r="O331" s="1"/>
      <c r="P331" s="1"/>
      <c r="Q331" s="1"/>
      <c r="R331" s="1"/>
      <c r="S331" s="1"/>
    </row>
    <row r="332" spans="15:19">
      <c r="O332" s="1"/>
      <c r="P332" s="1"/>
      <c r="Q332" s="1"/>
      <c r="R332" s="1"/>
      <c r="S332" s="1"/>
    </row>
    <row r="333" spans="15:19">
      <c r="O333" s="1"/>
      <c r="P333" s="1"/>
      <c r="Q333" s="1"/>
      <c r="R333" s="1"/>
      <c r="S333" s="1"/>
    </row>
    <row r="334" spans="15:19">
      <c r="O334" s="1"/>
      <c r="P334" s="1"/>
      <c r="Q334" s="1"/>
      <c r="R334" s="1"/>
      <c r="S334" s="1"/>
    </row>
    <row r="335" spans="15:19">
      <c r="O335" s="1"/>
      <c r="P335" s="1"/>
      <c r="Q335" s="1"/>
      <c r="R335" s="1"/>
      <c r="S335" s="1"/>
    </row>
    <row r="336" spans="15:19">
      <c r="O336" s="1"/>
      <c r="P336" s="1"/>
      <c r="Q336" s="1"/>
      <c r="R336" s="1"/>
      <c r="S336" s="1"/>
    </row>
    <row r="337" spans="15:19">
      <c r="O337" s="1"/>
      <c r="P337" s="1"/>
      <c r="Q337" s="1"/>
      <c r="R337" s="1"/>
      <c r="S337" s="1"/>
    </row>
    <row r="338" spans="15:19">
      <c r="O338" s="1"/>
      <c r="P338" s="1"/>
      <c r="Q338" s="1"/>
      <c r="R338" s="1"/>
      <c r="S338" s="1"/>
    </row>
    <row r="339" spans="15:19">
      <c r="O339" s="1"/>
      <c r="P339" s="1"/>
      <c r="Q339" s="1"/>
      <c r="R339" s="1"/>
      <c r="S339" s="1"/>
    </row>
    <row r="340" spans="15:19">
      <c r="O340" s="1"/>
      <c r="P340" s="1"/>
      <c r="Q340" s="1"/>
      <c r="R340" s="1"/>
      <c r="S340" s="1"/>
    </row>
    <row r="341" spans="15:19">
      <c r="O341" s="1"/>
      <c r="P341" s="1"/>
      <c r="Q341" s="1"/>
      <c r="R341" s="1"/>
      <c r="S341" s="1"/>
    </row>
    <row r="342" spans="15:19">
      <c r="O342" s="1"/>
      <c r="P342" s="1"/>
      <c r="Q342" s="1"/>
      <c r="R342" s="1"/>
      <c r="S342" s="1"/>
    </row>
    <row r="343" spans="15:19">
      <c r="O343" s="1"/>
      <c r="P343" s="1"/>
      <c r="Q343" s="1"/>
      <c r="R343" s="1"/>
      <c r="S343" s="1"/>
    </row>
    <row r="344" spans="15:19">
      <c r="O344" s="1"/>
      <c r="P344" s="1"/>
      <c r="Q344" s="1"/>
      <c r="R344" s="1"/>
      <c r="S344" s="1"/>
    </row>
    <row r="345" spans="15:19">
      <c r="O345" s="1"/>
      <c r="P345" s="1"/>
      <c r="Q345" s="1"/>
      <c r="R345" s="1"/>
      <c r="S345" s="1"/>
    </row>
    <row r="346" spans="15:19">
      <c r="O346" s="1"/>
      <c r="P346" s="1"/>
      <c r="Q346" s="1"/>
      <c r="R346" s="1"/>
      <c r="S346" s="1"/>
    </row>
    <row r="347" spans="15:19">
      <c r="O347" s="1"/>
      <c r="P347" s="1"/>
      <c r="Q347" s="1"/>
      <c r="R347" s="1"/>
      <c r="S347" s="1"/>
    </row>
    <row r="348" spans="15:19">
      <c r="O348" s="1"/>
      <c r="P348" s="1"/>
      <c r="Q348" s="1"/>
      <c r="R348" s="1"/>
      <c r="S348" s="1"/>
    </row>
    <row r="349" spans="15:19">
      <c r="O349" s="1"/>
      <c r="P349" s="1"/>
      <c r="Q349" s="1"/>
      <c r="R349" s="1"/>
      <c r="S349" s="1"/>
    </row>
    <row r="350" spans="15:19">
      <c r="O350" s="1"/>
      <c r="P350" s="1"/>
      <c r="Q350" s="1"/>
      <c r="R350" s="1"/>
      <c r="S350" s="1"/>
    </row>
    <row r="351" spans="15:19">
      <c r="O351" s="1"/>
      <c r="P351" s="1"/>
      <c r="Q351" s="1"/>
      <c r="R351" s="1"/>
      <c r="S351" s="1"/>
    </row>
    <row r="352" spans="15:19">
      <c r="O352" s="1"/>
      <c r="P352" s="1"/>
      <c r="Q352" s="1"/>
      <c r="R352" s="1"/>
      <c r="S352" s="1"/>
    </row>
    <row r="353" spans="15:19">
      <c r="O353" s="1"/>
      <c r="P353" s="1"/>
      <c r="Q353" s="1"/>
      <c r="R353" s="1"/>
      <c r="S353" s="1"/>
    </row>
    <row r="354" spans="15:19">
      <c r="O354" s="1"/>
      <c r="P354" s="1"/>
      <c r="Q354" s="1"/>
      <c r="R354" s="1"/>
      <c r="S354" s="1"/>
    </row>
    <row r="355" spans="15:19">
      <c r="O355" s="1"/>
      <c r="P355" s="1"/>
      <c r="Q355" s="1"/>
      <c r="R355" s="1"/>
      <c r="S355" s="1"/>
    </row>
    <row r="356" spans="15:19">
      <c r="O356" s="1"/>
      <c r="P356" s="1"/>
      <c r="Q356" s="1"/>
      <c r="R356" s="1"/>
      <c r="S356" s="1"/>
    </row>
    <row r="357" spans="15:19">
      <c r="O357" s="1"/>
      <c r="P357" s="1"/>
      <c r="Q357" s="1"/>
      <c r="R357" s="1"/>
      <c r="S357" s="1"/>
    </row>
    <row r="358" spans="15:19">
      <c r="O358" s="1"/>
      <c r="P358" s="1"/>
      <c r="Q358" s="1"/>
      <c r="R358" s="1"/>
      <c r="S358" s="1"/>
    </row>
    <row r="359" spans="15:19">
      <c r="O359" s="1"/>
      <c r="P359" s="1"/>
      <c r="Q359" s="1"/>
      <c r="R359" s="1"/>
      <c r="S359" s="1"/>
    </row>
    <row r="360" spans="15:19">
      <c r="O360" s="1"/>
      <c r="P360" s="1"/>
      <c r="Q360" s="1"/>
      <c r="R360" s="1"/>
      <c r="S360" s="1"/>
    </row>
    <row r="361" spans="15:19">
      <c r="O361" s="1"/>
      <c r="P361" s="1"/>
      <c r="Q361" s="1"/>
      <c r="R361" s="1"/>
      <c r="S361" s="1"/>
    </row>
    <row r="362" spans="15:19">
      <c r="O362" s="1"/>
      <c r="P362" s="1"/>
      <c r="Q362" s="1"/>
      <c r="R362" s="1"/>
      <c r="S362" s="1"/>
    </row>
    <row r="363" spans="15:19">
      <c r="O363" s="1"/>
      <c r="P363" s="1"/>
      <c r="Q363" s="1"/>
      <c r="R363" s="1"/>
      <c r="S363" s="1"/>
    </row>
    <row r="364" spans="15:19">
      <c r="O364" s="1"/>
      <c r="P364" s="1"/>
      <c r="Q364" s="1"/>
      <c r="R364" s="1"/>
      <c r="S364" s="1"/>
    </row>
    <row r="365" spans="15:19">
      <c r="O365" s="1"/>
      <c r="P365" s="1"/>
      <c r="Q365" s="1"/>
      <c r="R365" s="1"/>
      <c r="S365" s="1"/>
    </row>
    <row r="366" spans="15:19">
      <c r="O366" s="1"/>
      <c r="P366" s="1"/>
      <c r="Q366" s="1"/>
      <c r="R366" s="1"/>
      <c r="S366" s="1"/>
    </row>
    <row r="367" spans="15:19">
      <c r="O367" s="1"/>
      <c r="P367" s="1"/>
      <c r="Q367" s="1"/>
      <c r="R367" s="1"/>
      <c r="S367" s="1"/>
    </row>
    <row r="368" spans="15:19">
      <c r="O368" s="1"/>
      <c r="P368" s="1"/>
      <c r="Q368" s="1"/>
      <c r="R368" s="1"/>
      <c r="S368" s="1"/>
    </row>
    <row r="369" spans="15:19">
      <c r="O369" s="1"/>
      <c r="P369" s="1"/>
      <c r="Q369" s="1"/>
      <c r="R369" s="1"/>
      <c r="S369" s="1"/>
    </row>
    <row r="370" spans="15:19">
      <c r="O370" s="1"/>
      <c r="P370" s="1"/>
      <c r="Q370" s="1"/>
      <c r="R370" s="1"/>
      <c r="S370" s="1"/>
    </row>
    <row r="371" spans="15:19">
      <c r="O371" s="1"/>
      <c r="P371" s="1"/>
      <c r="Q371" s="1"/>
      <c r="R371" s="1"/>
      <c r="S371" s="1"/>
    </row>
    <row r="372" spans="15:19">
      <c r="O372" s="1"/>
      <c r="P372" s="1"/>
      <c r="Q372" s="1"/>
      <c r="R372" s="1"/>
      <c r="S372" s="1"/>
    </row>
    <row r="373" spans="15:19">
      <c r="O373" s="1"/>
      <c r="P373" s="1"/>
      <c r="Q373" s="1"/>
      <c r="R373" s="1"/>
      <c r="S373" s="1"/>
    </row>
    <row r="374" spans="15:19">
      <c r="O374" s="1"/>
      <c r="P374" s="1"/>
      <c r="Q374" s="1"/>
      <c r="R374" s="1"/>
      <c r="S374" s="1"/>
    </row>
    <row r="375" spans="15:19">
      <c r="O375" s="1"/>
      <c r="P375" s="1"/>
      <c r="Q375" s="1"/>
      <c r="R375" s="1"/>
      <c r="S375" s="1"/>
    </row>
    <row r="376" spans="15:19">
      <c r="O376" s="1"/>
      <c r="P376" s="1"/>
      <c r="Q376" s="1"/>
      <c r="R376" s="1"/>
      <c r="S376" s="1"/>
    </row>
    <row r="377" spans="15:19">
      <c r="O377" s="1"/>
      <c r="P377" s="1"/>
      <c r="Q377" s="1"/>
      <c r="R377" s="1"/>
      <c r="S377" s="1"/>
    </row>
    <row r="378" spans="15:19">
      <c r="O378" s="1"/>
      <c r="P378" s="1"/>
      <c r="Q378" s="1"/>
      <c r="R378" s="1"/>
      <c r="S378" s="1"/>
    </row>
    <row r="379" spans="15:19">
      <c r="O379" s="1"/>
      <c r="P379" s="1"/>
      <c r="Q379" s="1"/>
      <c r="R379" s="1"/>
      <c r="S379" s="1"/>
    </row>
    <row r="380" spans="15:19">
      <c r="O380" s="1"/>
      <c r="P380" s="1"/>
      <c r="Q380" s="1"/>
      <c r="R380" s="1"/>
      <c r="S380" s="1"/>
    </row>
    <row r="381" spans="15:19">
      <c r="O381" s="1"/>
      <c r="P381" s="1"/>
      <c r="Q381" s="1"/>
      <c r="R381" s="1"/>
      <c r="S381" s="1"/>
    </row>
    <row r="382" spans="15:19">
      <c r="O382" s="1"/>
      <c r="P382" s="1"/>
      <c r="Q382" s="1"/>
      <c r="R382" s="1"/>
      <c r="S382" s="1"/>
    </row>
    <row r="383" spans="15:19">
      <c r="O383" s="1"/>
      <c r="P383" s="1"/>
      <c r="Q383" s="1"/>
      <c r="R383" s="1"/>
      <c r="S383" s="1"/>
    </row>
    <row r="384" spans="15:19">
      <c r="O384" s="1"/>
      <c r="P384" s="1"/>
      <c r="Q384" s="1"/>
      <c r="R384" s="1"/>
      <c r="S384" s="1"/>
    </row>
    <row r="385" spans="15:19">
      <c r="O385" s="1"/>
      <c r="P385" s="1"/>
      <c r="Q385" s="1"/>
      <c r="R385" s="1"/>
      <c r="S385" s="1"/>
    </row>
    <row r="386" spans="15:19">
      <c r="O386" s="1"/>
      <c r="P386" s="1"/>
      <c r="Q386" s="1"/>
      <c r="R386" s="1"/>
      <c r="S386" s="1"/>
    </row>
    <row r="387" spans="15:19">
      <c r="O387" s="1"/>
      <c r="P387" s="1"/>
      <c r="Q387" s="1"/>
      <c r="R387" s="1"/>
      <c r="S387" s="1"/>
    </row>
    <row r="388" spans="15:19">
      <c r="O388" s="1"/>
      <c r="P388" s="1"/>
      <c r="Q388" s="1"/>
      <c r="R388" s="1"/>
      <c r="S388" s="1"/>
    </row>
    <row r="389" spans="15:19">
      <c r="O389" s="1"/>
      <c r="P389" s="1"/>
      <c r="Q389" s="1"/>
      <c r="R389" s="1"/>
      <c r="S389" s="1"/>
    </row>
    <row r="390" spans="15:19">
      <c r="O390" s="1"/>
      <c r="P390" s="1"/>
      <c r="Q390" s="1"/>
      <c r="R390" s="1"/>
      <c r="S390" s="1"/>
    </row>
    <row r="391" spans="15:19">
      <c r="O391" s="1"/>
      <c r="P391" s="1"/>
      <c r="Q391" s="1"/>
      <c r="R391" s="1"/>
      <c r="S391" s="1"/>
    </row>
    <row r="392" spans="15:19">
      <c r="O392" s="1"/>
      <c r="P392" s="1"/>
      <c r="Q392" s="1"/>
      <c r="R392" s="1"/>
      <c r="S392" s="1"/>
    </row>
    <row r="393" spans="15:19">
      <c r="O393" s="1"/>
      <c r="P393" s="1"/>
      <c r="Q393" s="1"/>
      <c r="R393" s="1"/>
      <c r="S393" s="1"/>
    </row>
    <row r="394" spans="15:19">
      <c r="O394" s="1"/>
      <c r="P394" s="1"/>
      <c r="Q394" s="1"/>
      <c r="R394" s="1"/>
      <c r="S394" s="1"/>
    </row>
    <row r="395" spans="15:19">
      <c r="P395" s="1"/>
      <c r="Q395" s="1"/>
      <c r="R395" s="1"/>
      <c r="S395" s="1"/>
    </row>
  </sheetData>
  <sheetProtection algorithmName="SHA-512" hashValue="/KH44++xd0iDl38exwIB2+8LYQpHxvSiodIqcXEOkG95ARNx/xdihoRFxipNkjAs+lnabspts+ywqEq3eLCprQ==" saltValue="qEaSQPYNvVOl3snlGL4HOg==" spinCount="100000" sheet="1" scenarios="1"/>
  <protectedRanges>
    <protectedRange sqref="N13:N212" name="Oblast3"/>
    <protectedRange sqref="C13:L212" name="Oblast2"/>
    <protectedRange sqref="D7:E10" name="Oblast1"/>
    <protectedRange sqref="B2:T5" name="Oblast4"/>
  </protectedRanges>
  <mergeCells count="45">
    <mergeCell ref="P29:R29"/>
    <mergeCell ref="P30:R30"/>
    <mergeCell ref="P31:R31"/>
    <mergeCell ref="P32:R32"/>
    <mergeCell ref="P45:R45"/>
    <mergeCell ref="P37:R37"/>
    <mergeCell ref="P38:R38"/>
    <mergeCell ref="P39:R39"/>
    <mergeCell ref="P24:R24"/>
    <mergeCell ref="P25:R25"/>
    <mergeCell ref="P26:R26"/>
    <mergeCell ref="P27:R27"/>
    <mergeCell ref="P28:R28"/>
    <mergeCell ref="I9:M9"/>
    <mergeCell ref="P17:R18"/>
    <mergeCell ref="S17:T18"/>
    <mergeCell ref="B7:C7"/>
    <mergeCell ref="B9:C9"/>
    <mergeCell ref="B10:C10"/>
    <mergeCell ref="B8:C8"/>
    <mergeCell ref="D7:H7"/>
    <mergeCell ref="D8:H8"/>
    <mergeCell ref="D9:H9"/>
    <mergeCell ref="D10:H10"/>
    <mergeCell ref="P12:R12"/>
    <mergeCell ref="P13:R13"/>
    <mergeCell ref="P15:R15"/>
    <mergeCell ref="S7:T10"/>
    <mergeCell ref="P7:R10"/>
    <mergeCell ref="P46:R47"/>
    <mergeCell ref="S46:S47"/>
    <mergeCell ref="T46:T47"/>
    <mergeCell ref="P40:R40"/>
    <mergeCell ref="P20:R20"/>
    <mergeCell ref="P21:R21"/>
    <mergeCell ref="P43:R43"/>
    <mergeCell ref="P44:R44"/>
    <mergeCell ref="P33:R33"/>
    <mergeCell ref="P34:R34"/>
    <mergeCell ref="P35:R35"/>
    <mergeCell ref="P36:R36"/>
    <mergeCell ref="P41:R41"/>
    <mergeCell ref="P42:R42"/>
    <mergeCell ref="P22:R22"/>
    <mergeCell ref="P23:R23"/>
  </mergeCells>
  <conditionalFormatting sqref="S7:T10">
    <cfRule type="containsText" dxfId="14" priority="4" operator="containsText" text="NESPLNĚNA">
      <formula>NOT(ISERROR(SEARCH("NESPLNĚNA",S7)))</formula>
    </cfRule>
  </conditionalFormatting>
  <conditionalFormatting sqref="S17:T18">
    <cfRule type="containsText" dxfId="13" priority="2" operator="containsText" text="NESPLNĚNA">
      <formula>NOT(ISERROR(SEARCH("NESPLNĚNA",S17)))</formula>
    </cfRule>
  </conditionalFormatting>
  <conditionalFormatting sqref="P12:T200">
    <cfRule type="expression" dxfId="12" priority="1">
      <formula>$D$8="kontrolní"</formula>
    </cfRule>
  </conditionalFormatting>
  <dataValidations disablePrompts="1" count="1">
    <dataValidation type="list" allowBlank="1" showInputMessage="1" showErrorMessage="1" sqref="N13:N212">
      <formula1>sektor</formula1>
    </dataValidation>
  </dataValidations>
  <pageMargins left="0.7" right="0.7" top="0.78740157499999996" bottom="0.78740157499999996" header="0.3" footer="0.3"/>
  <pageSetup paperSize="9" scale="1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'pomocný list 1'!$A$9:$A$12</xm:f>
          </x14:formula1>
          <xm:sqref>D8</xm:sqref>
        </x14:dataValidation>
        <x14:dataValidation type="list" allowBlank="1" showInputMessage="1" showErrorMessage="1">
          <x14:formula1>
            <xm:f>'Zájmové skupiny'!$C$3:$C$27</xm:f>
          </x14:formula1>
          <xm:sqref>L13:L212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BN395"/>
  <sheetViews>
    <sheetView tabSelected="1" zoomScale="70" zoomScaleNormal="70" workbookViewId="0">
      <selection activeCell="D11" sqref="D11"/>
    </sheetView>
  </sheetViews>
  <sheetFormatPr defaultColWidth="8.85546875" defaultRowHeight="15"/>
  <cols>
    <col min="1" max="1" width="8.85546875" style="1"/>
    <col min="2" max="2" width="4.140625" style="9" customWidth="1"/>
    <col min="3" max="3" width="87.85546875" style="1" customWidth="1"/>
    <col min="4" max="4" width="21.42578125" style="1" customWidth="1"/>
    <col min="5" max="5" width="16.85546875" style="1" customWidth="1"/>
    <col min="6" max="6" width="14.42578125" style="1" customWidth="1"/>
    <col min="7" max="7" width="20" style="1" customWidth="1"/>
    <col min="8" max="8" width="19.42578125" style="1" customWidth="1"/>
    <col min="9" max="9" width="17.85546875" style="1" customWidth="1"/>
    <col min="10" max="10" width="24.42578125" style="1" customWidth="1"/>
    <col min="11" max="11" width="19.28515625" style="1" customWidth="1"/>
    <col min="12" max="12" width="23.28515625" style="1" customWidth="1"/>
    <col min="13" max="13" width="22" style="2" customWidth="1"/>
    <col min="14" max="14" width="8.85546875" style="1"/>
    <col min="17" max="17" width="11.7109375" customWidth="1"/>
    <col min="18" max="18" width="16" customWidth="1"/>
    <col min="19" max="19" width="42.28515625" customWidth="1"/>
    <col min="20" max="20" width="21.42578125" style="1" customWidth="1"/>
    <col min="21" max="65" width="8.85546875" style="1"/>
  </cols>
  <sheetData>
    <row r="1" spans="2:66" s="1" customFormat="1">
      <c r="B1" s="9"/>
      <c r="M1" s="2"/>
    </row>
    <row r="2" spans="2:66" s="1" customFormat="1">
      <c r="B2" s="28"/>
      <c r="C2" s="29"/>
      <c r="D2" s="29"/>
      <c r="E2" s="29"/>
      <c r="F2" s="29"/>
      <c r="G2" s="29"/>
      <c r="H2" s="29"/>
      <c r="I2" s="38"/>
      <c r="J2" s="38"/>
      <c r="K2" s="38"/>
      <c r="L2" s="38"/>
      <c r="M2" s="39"/>
      <c r="N2" s="38"/>
      <c r="O2" s="38"/>
      <c r="P2" s="38"/>
      <c r="Q2" s="38"/>
      <c r="R2" s="38"/>
      <c r="S2" s="38"/>
      <c r="T2" s="40"/>
    </row>
    <row r="3" spans="2:66" s="1" customFormat="1">
      <c r="B3" s="30"/>
      <c r="C3" s="31"/>
      <c r="D3" s="31"/>
      <c r="E3" s="31"/>
      <c r="F3" s="31"/>
      <c r="G3" s="31"/>
      <c r="H3" s="31"/>
      <c r="I3" s="41"/>
      <c r="J3" s="41"/>
      <c r="K3" s="41"/>
      <c r="L3" s="41"/>
      <c r="M3" s="42"/>
      <c r="N3" s="41"/>
      <c r="O3" s="41"/>
      <c r="P3" s="41"/>
      <c r="Q3" s="41"/>
      <c r="R3" s="41"/>
      <c r="S3" s="41"/>
      <c r="T3" s="43"/>
    </row>
    <row r="4" spans="2:66" s="1" customFormat="1">
      <c r="B4" s="30"/>
      <c r="C4" s="31"/>
      <c r="D4" s="31"/>
      <c r="E4" s="31"/>
      <c r="F4" s="31"/>
      <c r="G4" s="31"/>
      <c r="H4" s="31"/>
      <c r="I4" s="41"/>
      <c r="J4" s="41"/>
      <c r="K4" s="41"/>
      <c r="L4" s="41"/>
      <c r="M4" s="42"/>
      <c r="N4" s="41"/>
      <c r="O4" s="41"/>
      <c r="P4" s="41"/>
      <c r="Q4" s="41"/>
      <c r="R4" s="41"/>
      <c r="S4" s="41"/>
      <c r="T4" s="43"/>
    </row>
    <row r="5" spans="2:66" s="1" customFormat="1">
      <c r="B5" s="32"/>
      <c r="C5" s="33"/>
      <c r="D5" s="33"/>
      <c r="E5" s="33"/>
      <c r="F5" s="33"/>
      <c r="G5" s="33"/>
      <c r="H5" s="33"/>
      <c r="I5" s="44"/>
      <c r="J5" s="44"/>
      <c r="K5" s="44"/>
      <c r="L5" s="44"/>
      <c r="M5" s="45"/>
      <c r="N5" s="44"/>
      <c r="O5" s="44"/>
      <c r="P5" s="44"/>
      <c r="Q5" s="44"/>
      <c r="R5" s="44"/>
      <c r="S5" s="44"/>
      <c r="T5" s="46"/>
    </row>
    <row r="6" spans="2:66" s="1" customFormat="1">
      <c r="B6" s="9"/>
      <c r="M6" s="2"/>
    </row>
    <row r="7" spans="2:66" ht="18.75">
      <c r="B7" s="66" t="s">
        <v>1</v>
      </c>
      <c r="C7" s="66"/>
      <c r="D7" s="68" t="s">
        <v>41</v>
      </c>
      <c r="E7" s="68"/>
      <c r="F7" s="68"/>
      <c r="G7" s="68"/>
      <c r="H7" s="68"/>
      <c r="I7" s="11"/>
      <c r="J7" s="11"/>
      <c r="K7" s="11"/>
      <c r="L7" s="11"/>
      <c r="N7" s="2"/>
      <c r="O7" s="1"/>
      <c r="P7" s="64" t="s">
        <v>9</v>
      </c>
      <c r="Q7" s="64"/>
      <c r="R7" s="64"/>
      <c r="S7" s="70" t="str">
        <f>IF(D8="Kontrolní","Podmínka max. 49% nemusí být splněna u kontrolního orgánu na základě Metodiky pro standardizaci místních akčních skupin v programovém období 2014-2020.",IF((S13/S15)&gt;0.49,"podmínka max. 49% veřejného sektoru NESPLNĚNA","podmínka max. 49% veřejného sektoru SPLNĚNA"))</f>
        <v>podmínka max. 49% veřejného sektoru SPLNĚNA</v>
      </c>
      <c r="T7" s="70"/>
      <c r="U7" s="12"/>
      <c r="BN7" s="1"/>
    </row>
    <row r="8" spans="2:66" ht="18.75">
      <c r="B8" s="66" t="s">
        <v>25</v>
      </c>
      <c r="C8" s="66"/>
      <c r="D8" s="68" t="s">
        <v>26</v>
      </c>
      <c r="E8" s="68"/>
      <c r="F8" s="68"/>
      <c r="G8" s="68"/>
      <c r="H8" s="68"/>
      <c r="I8" s="11"/>
      <c r="J8" s="11"/>
      <c r="K8" s="11"/>
      <c r="L8" s="11"/>
      <c r="N8" s="2"/>
      <c r="O8" s="1"/>
      <c r="P8" s="64"/>
      <c r="Q8" s="64"/>
      <c r="R8" s="64"/>
      <c r="S8" s="70"/>
      <c r="T8" s="70"/>
      <c r="U8" s="12"/>
      <c r="BN8" s="1"/>
    </row>
    <row r="9" spans="2:66" ht="18.75">
      <c r="B9" s="66" t="s">
        <v>14</v>
      </c>
      <c r="C9" s="66"/>
      <c r="D9" s="68" t="s">
        <v>42</v>
      </c>
      <c r="E9" s="68"/>
      <c r="F9" s="68"/>
      <c r="G9" s="68"/>
      <c r="H9" s="68"/>
      <c r="I9" s="63" t="str">
        <f>IF(SUBTOTAL(3,C13:C212)=SUBTOTAL(3,L13:L212),IF(SUBTOTAL(3,L13:L212)=SUBTOTAL(3,N13:N212),"","POZOR: Některý z partnerů nemá přiřazený sektor nebo zájmovou skupinu."),"POZOR: Některý z partnerů nemá přiřazený sektor nebo zájmovou skupinu.")</f>
        <v/>
      </c>
      <c r="J9" s="63"/>
      <c r="K9" s="63"/>
      <c r="L9" s="63"/>
      <c r="M9" s="63"/>
      <c r="O9" s="20"/>
      <c r="P9" s="64"/>
      <c r="Q9" s="64"/>
      <c r="R9" s="64"/>
      <c r="S9" s="70"/>
      <c r="T9" s="70"/>
    </row>
    <row r="10" spans="2:66" ht="24.75" customHeight="1">
      <c r="B10" s="67" t="s">
        <v>24</v>
      </c>
      <c r="C10" s="67"/>
      <c r="D10" s="69" t="s">
        <v>151</v>
      </c>
      <c r="E10" s="69"/>
      <c r="F10" s="69"/>
      <c r="G10" s="69"/>
      <c r="H10" s="69"/>
      <c r="I10" s="11"/>
      <c r="J10" s="11"/>
      <c r="K10" s="11"/>
      <c r="L10" s="11"/>
      <c r="O10" s="20"/>
      <c r="P10" s="64"/>
      <c r="Q10" s="64"/>
      <c r="R10" s="64"/>
      <c r="S10" s="70"/>
      <c r="T10" s="70"/>
    </row>
    <row r="11" spans="2:66">
      <c r="O11" s="1"/>
      <c r="P11" s="1"/>
      <c r="Q11" s="1"/>
      <c r="R11" s="1"/>
      <c r="S11" s="1"/>
    </row>
    <row r="12" spans="2:66" ht="29.25" customHeight="1">
      <c r="B12" s="17"/>
      <c r="C12" s="3" t="s">
        <v>17</v>
      </c>
      <c r="D12" s="3" t="s">
        <v>30</v>
      </c>
      <c r="E12" s="16" t="s">
        <v>20</v>
      </c>
      <c r="F12" s="16" t="s">
        <v>21</v>
      </c>
      <c r="G12" s="16" t="s">
        <v>22</v>
      </c>
      <c r="H12" s="16" t="s">
        <v>23</v>
      </c>
      <c r="I12" s="16" t="s">
        <v>19</v>
      </c>
      <c r="J12" s="16" t="s">
        <v>15</v>
      </c>
      <c r="K12" s="16" t="s">
        <v>16</v>
      </c>
      <c r="L12" s="3" t="s">
        <v>18</v>
      </c>
      <c r="M12" s="16" t="s">
        <v>13</v>
      </c>
      <c r="N12" s="3" t="s">
        <v>0</v>
      </c>
      <c r="O12" s="1"/>
      <c r="P12" s="60"/>
      <c r="Q12" s="61"/>
      <c r="R12" s="62"/>
      <c r="S12" s="34" t="s">
        <v>7</v>
      </c>
      <c r="T12" s="34" t="s">
        <v>8</v>
      </c>
      <c r="BN12" s="1"/>
    </row>
    <row r="13" spans="2:66">
      <c r="B13" s="3">
        <v>1</v>
      </c>
      <c r="C13" s="27" t="s">
        <v>39</v>
      </c>
      <c r="D13" s="23"/>
      <c r="E13" s="23"/>
      <c r="F13" s="23"/>
      <c r="G13" s="24">
        <v>234923</v>
      </c>
      <c r="H13" s="21"/>
      <c r="I13" s="22" t="s">
        <v>45</v>
      </c>
      <c r="J13" s="22" t="s">
        <v>46</v>
      </c>
      <c r="K13" s="21"/>
      <c r="L13" s="71" t="s">
        <v>130</v>
      </c>
      <c r="M13" s="18">
        <f>IFERROR(VLOOKUP(L13,'Zájmové skupiny'!$C$3:$D$27,2,0),"")</f>
        <v>1</v>
      </c>
      <c r="N13" s="18" t="s">
        <v>2</v>
      </c>
      <c r="O13" s="1"/>
      <c r="P13" s="57" t="s">
        <v>6</v>
      </c>
      <c r="Q13" s="58"/>
      <c r="R13" s="59"/>
      <c r="S13" s="35">
        <f>COUNTIF(N13:N212,"veřejný")</f>
        <v>13</v>
      </c>
      <c r="T13" s="36">
        <f>$S$13/$S$15</f>
        <v>0.43333333333333335</v>
      </c>
      <c r="BN13" s="1"/>
    </row>
    <row r="14" spans="2:66">
      <c r="B14" s="3">
        <v>2</v>
      </c>
      <c r="C14" s="48" t="s">
        <v>40</v>
      </c>
      <c r="D14" s="23"/>
      <c r="E14" s="22"/>
      <c r="F14" s="22"/>
      <c r="G14" s="25">
        <v>234494</v>
      </c>
      <c r="H14" s="19"/>
      <c r="I14" s="23" t="s">
        <v>49</v>
      </c>
      <c r="J14" s="23" t="s">
        <v>50</v>
      </c>
      <c r="K14" s="21"/>
      <c r="L14" s="72" t="s">
        <v>130</v>
      </c>
      <c r="M14" s="18">
        <f>IFERROR(VLOOKUP(L14,'Zájmové skupiny'!$C$3:$D$27,2,0),"")</f>
        <v>1</v>
      </c>
      <c r="N14" s="18" t="s">
        <v>2</v>
      </c>
      <c r="O14" s="1"/>
      <c r="P14" s="6" t="s">
        <v>5</v>
      </c>
      <c r="Q14" s="49"/>
      <c r="R14" s="50"/>
      <c r="S14" s="35">
        <f>COUNTIF(N13:N212,"soukromý")</f>
        <v>17</v>
      </c>
      <c r="T14" s="36">
        <f>$S$14/$S$15</f>
        <v>0.56666666666666665</v>
      </c>
      <c r="BN14" s="1"/>
    </row>
    <row r="15" spans="2:66">
      <c r="B15" s="3">
        <v>3</v>
      </c>
      <c r="C15" s="27" t="s">
        <v>44</v>
      </c>
      <c r="D15" s="23"/>
      <c r="E15" s="22"/>
      <c r="F15" s="22"/>
      <c r="G15" s="25">
        <v>243981</v>
      </c>
      <c r="H15" s="19"/>
      <c r="I15" s="23" t="s">
        <v>47</v>
      </c>
      <c r="J15" s="23" t="s">
        <v>48</v>
      </c>
      <c r="K15" s="21"/>
      <c r="L15" s="72" t="s">
        <v>130</v>
      </c>
      <c r="M15" s="18">
        <f>IFERROR(VLOOKUP(L15,'Zájmové skupiny'!$C$3:$D$27,2,0),"")</f>
        <v>1</v>
      </c>
      <c r="N15" s="18" t="s">
        <v>2</v>
      </c>
      <c r="O15" s="1"/>
      <c r="P15" s="57" t="s">
        <v>4</v>
      </c>
      <c r="Q15" s="58"/>
      <c r="R15" s="59"/>
      <c r="S15" s="35">
        <f>SUBTOTAL(3,N13:N212)</f>
        <v>30</v>
      </c>
      <c r="T15" s="37">
        <f>T13+T14</f>
        <v>1</v>
      </c>
      <c r="BN15" s="1"/>
    </row>
    <row r="16" spans="2:66">
      <c r="B16" s="3">
        <v>4</v>
      </c>
      <c r="C16" s="48" t="s">
        <v>51</v>
      </c>
      <c r="D16" s="23"/>
      <c r="E16" s="22"/>
      <c r="F16" s="22"/>
      <c r="G16" s="25">
        <v>235041</v>
      </c>
      <c r="H16" s="19"/>
      <c r="I16" s="23" t="s">
        <v>53</v>
      </c>
      <c r="J16" s="23" t="s">
        <v>54</v>
      </c>
      <c r="K16" s="21"/>
      <c r="L16" s="72" t="s">
        <v>130</v>
      </c>
      <c r="M16" s="18">
        <f>IFERROR(VLOOKUP(L16,'Zájmové skupiny'!$C$3:$D$27,2,0),"")</f>
        <v>1</v>
      </c>
      <c r="N16" s="18" t="s">
        <v>2</v>
      </c>
      <c r="O16" s="1"/>
      <c r="P16" s="1"/>
      <c r="Q16" s="1"/>
      <c r="R16" s="1"/>
      <c r="S16" s="1"/>
      <c r="BN16" s="1"/>
    </row>
    <row r="17" spans="2:66" ht="18.75" customHeight="1">
      <c r="B17" s="3">
        <v>5</v>
      </c>
      <c r="C17" s="27" t="s">
        <v>52</v>
      </c>
      <c r="D17" s="23"/>
      <c r="E17" s="22"/>
      <c r="F17" s="22"/>
      <c r="G17" s="25">
        <v>234508</v>
      </c>
      <c r="H17" s="19"/>
      <c r="I17" s="23" t="s">
        <v>56</v>
      </c>
      <c r="J17" s="23" t="s">
        <v>55</v>
      </c>
      <c r="K17" s="21"/>
      <c r="L17" s="72" t="s">
        <v>130</v>
      </c>
      <c r="M17" s="18">
        <f>IFERROR(VLOOKUP(L17,'Zájmové skupiny'!$C$3:$D$27,2,0),"")</f>
        <v>1</v>
      </c>
      <c r="N17" s="18" t="s">
        <v>2</v>
      </c>
      <c r="O17" s="1"/>
      <c r="P17" s="64" t="s">
        <v>9</v>
      </c>
      <c r="Q17" s="64"/>
      <c r="R17" s="64"/>
      <c r="S17" s="65" t="str">
        <f>IF((S21/S46)&gt;0.49,"podmínka max. 49% zájmové skupiny NESPLNĚNA",IF((S22/S46)&gt;0.49,"podmínka max. 49% zájmové skupiny NESPLNĚNA",IF((S23/S46)&gt;0.49,"podmínka max. 49% zájmové skupiny NESPLNĚNA",IF((S24/S46)&gt;0.49,"podmínka max. 49% zájmové skupiny NESPLNĚNA",IF((S25/S46)&gt;0.49,"podmínka max. 49% zájmové skupiny NESPLNĚNA",IF((S26/S46)&gt;0.49,"podmínka max. 49% zájmové skupiny NESPLNĚNA",IF((S27/S46)&gt;0.49,"podmínka max. 49% zájmové skupiny NESPLNĚNA",IF((S28/S46)&gt;0.49,"podmínka max. 49% zájmové skupiny NESPLNĚNA",IF((S29/S46)&gt;0.49,"podmínka max. 49% zájmové skupiny NESPLNĚNA",IF((S30/S46)&gt;0.49,"podmínka max. 49% zájmové skupiny NESPLNĚNA",IF((S31/S46)&gt;0.49,"podmínka max. 49% zájmové skupiny NESPLNĚNA",IF((S32/S46)&gt;0.49,"podmínka max. 49% zájmové skupiny NESPLNĚNA",IF((S33/S46)&gt;0.49,"podmínka max. 49% zájmové skupiny NESPLNĚNA",IF((S34/S46)&gt;0.49,"podmínka max. 49% zájmové skupiny NESPLNĚNA",IF((S35/S46)&gt;0.49,"podmínka max. 49% zájmové skupiny NESPLNĚNA",IF((S36/S46)&gt;0.49,"podmínka max. 49% zájmové skupiny NESPLNĚNA",IF((S37/S46)&gt;0.49,"podmínka max. 49% zájmové skupiny NESPLNĚNA",IF((S38/S46)&gt;0.49,"podmínka max. 49% zájmové skupiny NESPLNĚNA",IF((S39/S46)&gt;0.49,"podmínka max. 49% zájmové skupiny NESPLNĚNA",IF((S40/S46)&gt;0.49,"podmínka max. 49% zájmové skupiny NESPLNĚNA",IF((S41/S46)&gt;0.49,"podmínka max. 49% zájmové skupiny NESPLNĚNA",IF((S42/S46)&gt;0.49,"podmínka max. 49% zájmové skupiny NESPLNĚNA",IF((S43/S46)&gt;0.49,"podmínka max. 49% zájmové skupiny NESPLNĚNA",IF((S44/S46)&gt;0.49,"podmínka max. 49% zájmové skupiny NESPLNĚNA",IF((S45/S46)&gt;0.49,"podmínka max. 49% zájmové skupiny NESPLNĚNA","podmínka max. 49% zájmové skupiny SPLNĚNA")))))))))))))))))))))))))</f>
        <v>podmínka max. 49% zájmové skupiny SPLNĚNA</v>
      </c>
      <c r="T17" s="65"/>
      <c r="BN17" s="1"/>
    </row>
    <row r="18" spans="2:66" ht="18.75" customHeight="1">
      <c r="B18" s="3">
        <v>6</v>
      </c>
      <c r="C18" s="48" t="s">
        <v>57</v>
      </c>
      <c r="D18" s="23"/>
      <c r="E18" s="22"/>
      <c r="F18" s="22"/>
      <c r="G18" s="25">
        <v>71002227</v>
      </c>
      <c r="H18" s="19"/>
      <c r="I18" s="23" t="s">
        <v>58</v>
      </c>
      <c r="J18" s="23" t="s">
        <v>59</v>
      </c>
      <c r="K18" s="21"/>
      <c r="L18" s="18" t="s">
        <v>36</v>
      </c>
      <c r="M18" s="18">
        <f>IFERROR(VLOOKUP(L18,'Zájmové skupiny'!$C$3:$D$27,2,0),"")</f>
        <v>2</v>
      </c>
      <c r="N18" s="18" t="s">
        <v>2</v>
      </c>
      <c r="O18" s="1"/>
      <c r="P18" s="64"/>
      <c r="Q18" s="64"/>
      <c r="R18" s="64"/>
      <c r="S18" s="65"/>
      <c r="T18" s="65"/>
      <c r="BN18" s="1"/>
    </row>
    <row r="19" spans="2:66" ht="16.5" customHeight="1">
      <c r="B19" s="3">
        <v>7</v>
      </c>
      <c r="C19" s="27" t="s">
        <v>60</v>
      </c>
      <c r="D19" s="23"/>
      <c r="E19" s="22"/>
      <c r="F19" s="22"/>
      <c r="G19" s="25">
        <v>47013958</v>
      </c>
      <c r="H19" s="19"/>
      <c r="I19" s="23" t="s">
        <v>61</v>
      </c>
      <c r="J19" s="23" t="s">
        <v>62</v>
      </c>
      <c r="K19" s="21"/>
      <c r="L19" s="18" t="s">
        <v>36</v>
      </c>
      <c r="M19" s="18">
        <f>IFERROR(VLOOKUP(L19,'Zájmové skupiny'!$C$3:$D$27,2,0),"")</f>
        <v>2</v>
      </c>
      <c r="N19" s="18" t="s">
        <v>2</v>
      </c>
      <c r="O19" s="1"/>
      <c r="P19" s="1"/>
      <c r="Q19" s="1"/>
      <c r="R19" s="1"/>
      <c r="S19" s="1"/>
      <c r="BN19" s="1"/>
    </row>
    <row r="20" spans="2:66">
      <c r="B20" s="3">
        <v>8</v>
      </c>
      <c r="C20" s="48" t="s">
        <v>63</v>
      </c>
      <c r="D20" s="23"/>
      <c r="E20" s="22"/>
      <c r="F20" s="22"/>
      <c r="G20" s="25">
        <v>71002022</v>
      </c>
      <c r="H20" s="19"/>
      <c r="I20" s="23" t="s">
        <v>65</v>
      </c>
      <c r="J20" s="23" t="s">
        <v>66</v>
      </c>
      <c r="K20" s="21"/>
      <c r="L20" s="18" t="s">
        <v>36</v>
      </c>
      <c r="M20" s="18">
        <f>IFERROR(VLOOKUP(L20,'Zájmové skupiny'!$C$3:$D$27,2,0),"")</f>
        <v>2</v>
      </c>
      <c r="N20" s="18" t="s">
        <v>2</v>
      </c>
      <c r="O20" s="1"/>
      <c r="P20" s="60"/>
      <c r="Q20" s="61"/>
      <c r="R20" s="62"/>
      <c r="S20" s="34" t="s">
        <v>7</v>
      </c>
      <c r="T20" s="34" t="s">
        <v>8</v>
      </c>
      <c r="BN20" s="1"/>
    </row>
    <row r="21" spans="2:66">
      <c r="B21" s="3">
        <v>9</v>
      </c>
      <c r="C21" s="27" t="s">
        <v>67</v>
      </c>
      <c r="D21" s="22"/>
      <c r="E21" s="22"/>
      <c r="F21" s="22"/>
      <c r="G21" s="24">
        <v>47013958</v>
      </c>
      <c r="H21" s="19"/>
      <c r="I21" s="22" t="s">
        <v>68</v>
      </c>
      <c r="J21" s="22" t="s">
        <v>69</v>
      </c>
      <c r="K21" s="19"/>
      <c r="L21" s="18" t="s">
        <v>36</v>
      </c>
      <c r="M21" s="18">
        <f>IFERROR(VLOOKUP(L21,'Zájmové skupiny'!$C$3:$D$27,2,0),"")</f>
        <v>2</v>
      </c>
      <c r="N21" s="18" t="s">
        <v>2</v>
      </c>
      <c r="O21" s="1"/>
      <c r="P21" s="57" t="str">
        <f>'Zájmové skupiny'!C3</f>
        <v>Město a obce</v>
      </c>
      <c r="Q21" s="58"/>
      <c r="R21" s="59"/>
      <c r="S21" s="4">
        <f>COUNTIF($M$13:$M$212,"1")</f>
        <v>5</v>
      </c>
      <c r="T21" s="5">
        <f>$S21/$S$46</f>
        <v>0.16666666666666666</v>
      </c>
      <c r="BN21" s="1"/>
    </row>
    <row r="22" spans="2:66">
      <c r="B22" s="3">
        <v>10</v>
      </c>
      <c r="C22" s="48" t="s">
        <v>64</v>
      </c>
      <c r="D22" s="22"/>
      <c r="E22" s="22"/>
      <c r="F22" s="22"/>
      <c r="G22" s="24">
        <v>70990701</v>
      </c>
      <c r="H22" s="19"/>
      <c r="I22" s="22" t="s">
        <v>71</v>
      </c>
      <c r="J22" s="22" t="s">
        <v>72</v>
      </c>
      <c r="K22" s="19"/>
      <c r="L22" s="18" t="s">
        <v>36</v>
      </c>
      <c r="M22" s="18">
        <f>IFERROR(VLOOKUP(L22,'Zájmové skupiny'!$C$3:$D$27,2,0),"")</f>
        <v>2</v>
      </c>
      <c r="N22" s="18" t="s">
        <v>2</v>
      </c>
      <c r="O22" s="1"/>
      <c r="P22" s="57" t="str">
        <f>'Zájmové skupiny'!C4</f>
        <v>Školy a školská zařízení</v>
      </c>
      <c r="Q22" s="58"/>
      <c r="R22" s="59"/>
      <c r="S22" s="4">
        <f>COUNTIF($M$13:$M$212,"2")</f>
        <v>8</v>
      </c>
      <c r="T22" s="5">
        <f t="shared" ref="T22:T45" si="0">$S22/$S$46</f>
        <v>0.26666666666666666</v>
      </c>
      <c r="BN22" s="1"/>
    </row>
    <row r="23" spans="2:66">
      <c r="B23" s="3">
        <v>11</v>
      </c>
      <c r="C23" s="27" t="s">
        <v>70</v>
      </c>
      <c r="D23" s="22"/>
      <c r="E23" s="22"/>
      <c r="F23" s="22"/>
      <c r="G23" s="24">
        <v>70990689</v>
      </c>
      <c r="H23" s="19"/>
      <c r="I23" s="22" t="s">
        <v>73</v>
      </c>
      <c r="J23" s="22" t="s">
        <v>74</v>
      </c>
      <c r="K23" s="19"/>
      <c r="L23" s="18" t="s">
        <v>36</v>
      </c>
      <c r="M23" s="18">
        <f>IFERROR(VLOOKUP(L23,'Zájmové skupiny'!$C$3:$D$27,2,0),"")</f>
        <v>2</v>
      </c>
      <c r="N23" s="18" t="s">
        <v>2</v>
      </c>
      <c r="O23" s="1"/>
      <c r="P23" s="57" t="str">
        <f>'Zájmové skupiny'!C5</f>
        <v>Neziskové organizace</v>
      </c>
      <c r="Q23" s="58"/>
      <c r="R23" s="59"/>
      <c r="S23" s="4">
        <f>COUNTIF($M$13:$M$212,"3")</f>
        <v>13</v>
      </c>
      <c r="T23" s="5">
        <f t="shared" si="0"/>
        <v>0.43333333333333335</v>
      </c>
      <c r="BN23" s="1"/>
    </row>
    <row r="24" spans="2:66">
      <c r="B24" s="3">
        <v>12</v>
      </c>
      <c r="C24" s="48" t="s">
        <v>75</v>
      </c>
      <c r="D24" s="22"/>
      <c r="E24" s="22"/>
      <c r="F24" s="22"/>
      <c r="G24" s="24">
        <v>70980613</v>
      </c>
      <c r="H24" s="19"/>
      <c r="I24" s="22" t="s">
        <v>76</v>
      </c>
      <c r="J24" s="22" t="s">
        <v>77</v>
      </c>
      <c r="K24" s="19"/>
      <c r="L24" s="18" t="s">
        <v>36</v>
      </c>
      <c r="M24" s="18">
        <f>IFERROR(VLOOKUP(L24,'Zájmové skupiny'!$C$3:$D$27,2,0),"")</f>
        <v>2</v>
      </c>
      <c r="N24" s="18" t="s">
        <v>2</v>
      </c>
      <c r="O24" s="1"/>
      <c r="P24" s="57" t="str">
        <f>'Zájmové skupiny'!C6</f>
        <v>Podnikatelé</v>
      </c>
      <c r="Q24" s="58"/>
      <c r="R24" s="59"/>
      <c r="S24" s="4">
        <f>COUNTIF($M$13:$M$212,"4")</f>
        <v>4</v>
      </c>
      <c r="T24" s="5">
        <f t="shared" si="0"/>
        <v>0.13333333333333333</v>
      </c>
      <c r="BN24" s="1"/>
    </row>
    <row r="25" spans="2:66">
      <c r="B25" s="3">
        <v>13</v>
      </c>
      <c r="C25" s="48" t="s">
        <v>78</v>
      </c>
      <c r="D25" s="22"/>
      <c r="E25" s="22"/>
      <c r="F25" s="22"/>
      <c r="G25" s="24">
        <v>75034484</v>
      </c>
      <c r="H25" s="19"/>
      <c r="I25" s="22" t="s">
        <v>79</v>
      </c>
      <c r="J25" s="22" t="s">
        <v>80</v>
      </c>
      <c r="K25" s="19"/>
      <c r="L25" s="18" t="s">
        <v>36</v>
      </c>
      <c r="M25" s="18">
        <f>IFERROR(VLOOKUP(L25,'Zájmové skupiny'!$C$3:$D$27,2,0),"")</f>
        <v>2</v>
      </c>
      <c r="N25" s="18" t="s">
        <v>2</v>
      </c>
      <c r="O25" s="1"/>
      <c r="P25" s="57" t="str">
        <f>'Zájmové skupiny'!C7</f>
        <v xml:space="preserve">Fyzické osoby (od 21. 8. 2020) </v>
      </c>
      <c r="Q25" s="58"/>
      <c r="R25" s="59"/>
      <c r="S25" s="4">
        <f>COUNTIF($M$13:$M$212,"5")</f>
        <v>0</v>
      </c>
      <c r="T25" s="5">
        <f t="shared" si="0"/>
        <v>0</v>
      </c>
      <c r="BN25" s="1"/>
    </row>
    <row r="26" spans="2:66">
      <c r="B26" s="3">
        <v>14</v>
      </c>
      <c r="C26" s="75" t="s">
        <v>148</v>
      </c>
      <c r="D26" s="22"/>
      <c r="E26" s="22"/>
      <c r="F26" s="22"/>
      <c r="G26" s="24">
        <v>7112106</v>
      </c>
      <c r="H26" s="19"/>
      <c r="I26" s="73" t="s">
        <v>149</v>
      </c>
      <c r="J26" s="73" t="s">
        <v>150</v>
      </c>
      <c r="K26" s="19"/>
      <c r="L26" s="18" t="s">
        <v>37</v>
      </c>
      <c r="M26" s="18">
        <f>IFERROR(VLOOKUP(L26,'Zájmové skupiny'!$C$3:$D$27,2,0),"")</f>
        <v>3</v>
      </c>
      <c r="N26" s="18" t="s">
        <v>3</v>
      </c>
      <c r="O26" s="1"/>
      <c r="P26" s="57">
        <f>'Zájmové skupiny'!C8</f>
        <v>0</v>
      </c>
      <c r="Q26" s="58"/>
      <c r="R26" s="59"/>
      <c r="S26" s="4">
        <f>COUNTIF($M$13:$M$212,"6")</f>
        <v>0</v>
      </c>
      <c r="T26" s="5">
        <f t="shared" si="0"/>
        <v>0</v>
      </c>
      <c r="BN26" s="1"/>
    </row>
    <row r="27" spans="2:66">
      <c r="B27" s="3">
        <v>15</v>
      </c>
      <c r="C27" s="48" t="s">
        <v>84</v>
      </c>
      <c r="D27" s="22"/>
      <c r="E27" s="22"/>
      <c r="F27" s="22"/>
      <c r="G27" s="24">
        <v>22740082</v>
      </c>
      <c r="H27" s="19"/>
      <c r="I27" s="22" t="s">
        <v>85</v>
      </c>
      <c r="J27" s="22" t="s">
        <v>86</v>
      </c>
      <c r="K27" s="19"/>
      <c r="L27" s="18" t="s">
        <v>37</v>
      </c>
      <c r="M27" s="18">
        <f>IFERROR(VLOOKUP(L27,'Zájmové skupiny'!$C$3:$D$27,2,0),"")</f>
        <v>3</v>
      </c>
      <c r="N27" s="18" t="s">
        <v>3</v>
      </c>
      <c r="O27" s="1"/>
      <c r="P27" s="57">
        <f>'Zájmové skupiny'!C9</f>
        <v>0</v>
      </c>
      <c r="Q27" s="58"/>
      <c r="R27" s="59"/>
      <c r="S27" s="4">
        <f>COUNTIF($M$13:$M$212,"7")</f>
        <v>0</v>
      </c>
      <c r="T27" s="5">
        <f t="shared" si="0"/>
        <v>0</v>
      </c>
      <c r="BN27" s="1"/>
    </row>
    <row r="28" spans="2:66">
      <c r="B28" s="3">
        <v>16</v>
      </c>
      <c r="C28" s="48" t="s">
        <v>87</v>
      </c>
      <c r="D28" s="22"/>
      <c r="E28" s="22"/>
      <c r="F28" s="22"/>
      <c r="G28" s="24">
        <v>43776680</v>
      </c>
      <c r="H28" s="19"/>
      <c r="I28" s="22" t="s">
        <v>88</v>
      </c>
      <c r="J28" s="22" t="s">
        <v>86</v>
      </c>
      <c r="K28" s="19"/>
      <c r="L28" s="18" t="s">
        <v>37</v>
      </c>
      <c r="M28" s="18">
        <f>IFERROR(VLOOKUP(L28,'Zájmové skupiny'!$C$3:$D$27,2,0),"")</f>
        <v>3</v>
      </c>
      <c r="N28" s="18" t="s">
        <v>3</v>
      </c>
      <c r="O28" s="1"/>
      <c r="P28" s="57">
        <f>'Zájmové skupiny'!C10</f>
        <v>0</v>
      </c>
      <c r="Q28" s="58"/>
      <c r="R28" s="59"/>
      <c r="S28" s="4">
        <f>COUNTIF($M$13:$M$212,"8")</f>
        <v>0</v>
      </c>
      <c r="T28" s="5">
        <f t="shared" si="0"/>
        <v>0</v>
      </c>
      <c r="BN28" s="1"/>
    </row>
    <row r="29" spans="2:66">
      <c r="B29" s="3">
        <v>17</v>
      </c>
      <c r="C29" s="48" t="s">
        <v>89</v>
      </c>
      <c r="D29" s="22"/>
      <c r="E29" s="22"/>
      <c r="F29" s="22"/>
      <c r="G29" s="24">
        <v>48707236</v>
      </c>
      <c r="H29" s="19"/>
      <c r="I29" s="22" t="s">
        <v>90</v>
      </c>
      <c r="J29" s="22" t="s">
        <v>91</v>
      </c>
      <c r="K29" s="19"/>
      <c r="L29" s="18" t="s">
        <v>37</v>
      </c>
      <c r="M29" s="18">
        <f>IFERROR(VLOOKUP(L29,'Zájmové skupiny'!$C$3:$D$27,2,0),"")</f>
        <v>3</v>
      </c>
      <c r="N29" s="18" t="s">
        <v>3</v>
      </c>
      <c r="O29" s="1"/>
      <c r="P29" s="57">
        <f>'Zájmové skupiny'!C11</f>
        <v>0</v>
      </c>
      <c r="Q29" s="58"/>
      <c r="R29" s="59"/>
      <c r="S29" s="4">
        <f>COUNTIF($M$13:$M$212,"9")</f>
        <v>0</v>
      </c>
      <c r="T29" s="5">
        <f t="shared" si="0"/>
        <v>0</v>
      </c>
      <c r="BN29" s="1"/>
    </row>
    <row r="30" spans="2:66">
      <c r="B30" s="3">
        <v>18</v>
      </c>
      <c r="C30" s="48" t="s">
        <v>92</v>
      </c>
      <c r="D30" s="22"/>
      <c r="E30" s="22"/>
      <c r="F30" s="22"/>
      <c r="G30" s="24">
        <v>48704385</v>
      </c>
      <c r="H30" s="19"/>
      <c r="I30" s="22" t="s">
        <v>93</v>
      </c>
      <c r="J30" s="22" t="s">
        <v>94</v>
      </c>
      <c r="K30" s="19"/>
      <c r="L30" s="18" t="s">
        <v>37</v>
      </c>
      <c r="M30" s="18">
        <f>IFERROR(VLOOKUP(L30,'Zájmové skupiny'!$C$3:$D$27,2,0),"")</f>
        <v>3</v>
      </c>
      <c r="N30" s="18" t="s">
        <v>3</v>
      </c>
      <c r="O30" s="1"/>
      <c r="P30" s="57">
        <f>'Zájmové skupiny'!C12</f>
        <v>0</v>
      </c>
      <c r="Q30" s="58"/>
      <c r="R30" s="59"/>
      <c r="S30" s="4">
        <f>COUNTIF($M$13:$M$212,"10")</f>
        <v>0</v>
      </c>
      <c r="T30" s="5">
        <f t="shared" si="0"/>
        <v>0</v>
      </c>
      <c r="BN30" s="1"/>
    </row>
    <row r="31" spans="2:66">
      <c r="B31" s="3">
        <v>19</v>
      </c>
      <c r="C31" s="48" t="s">
        <v>95</v>
      </c>
      <c r="D31" s="22"/>
      <c r="E31" s="22"/>
      <c r="F31" s="22"/>
      <c r="G31" s="24">
        <v>47018984</v>
      </c>
      <c r="H31" s="19"/>
      <c r="I31" s="22" t="s">
        <v>96</v>
      </c>
      <c r="J31" s="22" t="s">
        <v>97</v>
      </c>
      <c r="K31" s="19"/>
      <c r="L31" s="18" t="s">
        <v>37</v>
      </c>
      <c r="M31" s="18">
        <f>IFERROR(VLOOKUP(L31,'Zájmové skupiny'!$C$3:$D$27,2,0),"")</f>
        <v>3</v>
      </c>
      <c r="N31" s="18" t="s">
        <v>3</v>
      </c>
      <c r="O31" s="1"/>
      <c r="P31" s="57">
        <f>'Zájmové skupiny'!C13</f>
        <v>0</v>
      </c>
      <c r="Q31" s="58"/>
      <c r="R31" s="59"/>
      <c r="S31" s="4">
        <f>COUNTIF($M$13:$M$212,"11")</f>
        <v>0</v>
      </c>
      <c r="T31" s="5">
        <f t="shared" si="0"/>
        <v>0</v>
      </c>
      <c r="BN31" s="1"/>
    </row>
    <row r="32" spans="2:66">
      <c r="B32" s="3">
        <v>20</v>
      </c>
      <c r="C32" s="48" t="s">
        <v>98</v>
      </c>
      <c r="D32" s="22"/>
      <c r="E32" s="22"/>
      <c r="F32" s="22"/>
      <c r="G32" s="24">
        <v>27016455</v>
      </c>
      <c r="H32" s="19"/>
      <c r="I32" s="22" t="s">
        <v>99</v>
      </c>
      <c r="J32" s="22" t="s">
        <v>100</v>
      </c>
      <c r="K32" s="19"/>
      <c r="L32" s="18" t="s">
        <v>37</v>
      </c>
      <c r="M32" s="18">
        <f>IFERROR(VLOOKUP(L32,'Zájmové skupiny'!$C$3:$D$27,2,0),"")</f>
        <v>3</v>
      </c>
      <c r="N32" s="18" t="s">
        <v>3</v>
      </c>
      <c r="O32" s="1"/>
      <c r="P32" s="57">
        <f>'Zájmové skupiny'!C14</f>
        <v>0</v>
      </c>
      <c r="Q32" s="58"/>
      <c r="R32" s="59"/>
      <c r="S32" s="4">
        <f>COUNTIF($M$13:$M$212,"12")</f>
        <v>0</v>
      </c>
      <c r="T32" s="5">
        <f t="shared" si="0"/>
        <v>0</v>
      </c>
      <c r="BN32" s="1"/>
    </row>
    <row r="33" spans="2:66">
      <c r="B33" s="3">
        <v>21</v>
      </c>
      <c r="C33" s="48" t="s">
        <v>101</v>
      </c>
      <c r="D33" s="22"/>
      <c r="E33" s="22"/>
      <c r="F33" s="22"/>
      <c r="G33" s="24">
        <v>26536463</v>
      </c>
      <c r="H33" s="19"/>
      <c r="I33" s="22" t="s">
        <v>102</v>
      </c>
      <c r="J33" s="22" t="s">
        <v>103</v>
      </c>
      <c r="K33" s="19"/>
      <c r="L33" s="18" t="s">
        <v>37</v>
      </c>
      <c r="M33" s="18">
        <f>IFERROR(VLOOKUP(L33,'Zájmové skupiny'!$C$3:$D$27,2,0),"")</f>
        <v>3</v>
      </c>
      <c r="N33" s="18" t="s">
        <v>3</v>
      </c>
      <c r="O33" s="1"/>
      <c r="P33" s="57">
        <f>'Zájmové skupiny'!C15</f>
        <v>0</v>
      </c>
      <c r="Q33" s="58"/>
      <c r="R33" s="59"/>
      <c r="S33" s="4">
        <f>COUNTIF($M$13:$M$212,"13")</f>
        <v>0</v>
      </c>
      <c r="T33" s="5">
        <f t="shared" si="0"/>
        <v>0</v>
      </c>
      <c r="BN33" s="1"/>
    </row>
    <row r="34" spans="2:66">
      <c r="B34" s="3">
        <v>22</v>
      </c>
      <c r="C34" s="26" t="s">
        <v>104</v>
      </c>
      <c r="D34" s="22"/>
      <c r="E34" s="22"/>
      <c r="F34" s="22"/>
      <c r="G34" s="24">
        <v>26677539</v>
      </c>
      <c r="H34" s="19"/>
      <c r="I34" s="22" t="s">
        <v>105</v>
      </c>
      <c r="J34" s="22" t="s">
        <v>106</v>
      </c>
      <c r="K34" s="19"/>
      <c r="L34" s="18" t="s">
        <v>37</v>
      </c>
      <c r="M34" s="18">
        <f>IFERROR(VLOOKUP(L34,'Zájmové skupiny'!$C$3:$D$27,2,0),"")</f>
        <v>3</v>
      </c>
      <c r="N34" s="18" t="s">
        <v>3</v>
      </c>
      <c r="O34" s="1"/>
      <c r="P34" s="57">
        <f>'Zájmové skupiny'!C16</f>
        <v>0</v>
      </c>
      <c r="Q34" s="58"/>
      <c r="R34" s="59"/>
      <c r="S34" s="4">
        <f>COUNTIF($M$13:$M$212,"14")</f>
        <v>0</v>
      </c>
      <c r="T34" s="5">
        <f t="shared" si="0"/>
        <v>0</v>
      </c>
      <c r="BN34" s="1"/>
    </row>
    <row r="35" spans="2:66">
      <c r="B35" s="3">
        <v>23</v>
      </c>
      <c r="C35" s="26" t="s">
        <v>107</v>
      </c>
      <c r="D35" s="22"/>
      <c r="E35" s="22"/>
      <c r="F35" s="22"/>
      <c r="G35" s="24">
        <v>70947546</v>
      </c>
      <c r="H35" s="19"/>
      <c r="I35" s="22" t="s">
        <v>108</v>
      </c>
      <c r="J35" s="22" t="s">
        <v>109</v>
      </c>
      <c r="K35" s="19"/>
      <c r="L35" s="18" t="s">
        <v>37</v>
      </c>
      <c r="M35" s="18">
        <f>IFERROR(VLOOKUP(L35,'Zájmové skupiny'!$C$3:$D$27,2,0),"")</f>
        <v>3</v>
      </c>
      <c r="N35" s="18" t="s">
        <v>3</v>
      </c>
      <c r="O35" s="1"/>
      <c r="P35" s="57">
        <f>'Zájmové skupiny'!C17</f>
        <v>0</v>
      </c>
      <c r="Q35" s="58"/>
      <c r="R35" s="59"/>
      <c r="S35" s="4">
        <f>COUNTIF($M$13:$M$212,"15")</f>
        <v>0</v>
      </c>
      <c r="T35" s="5">
        <f t="shared" si="0"/>
        <v>0</v>
      </c>
      <c r="BN35" s="1"/>
    </row>
    <row r="36" spans="2:66">
      <c r="B36" s="3">
        <v>24</v>
      </c>
      <c r="C36" s="26" t="s">
        <v>110</v>
      </c>
      <c r="D36" s="22"/>
      <c r="E36" s="22"/>
      <c r="F36" s="22"/>
      <c r="G36" s="24">
        <v>26573059</v>
      </c>
      <c r="H36" s="19"/>
      <c r="I36" s="22" t="s">
        <v>111</v>
      </c>
      <c r="J36" s="22" t="s">
        <v>112</v>
      </c>
      <c r="K36" s="19"/>
      <c r="L36" s="18" t="s">
        <v>37</v>
      </c>
      <c r="M36" s="18">
        <f>IFERROR(VLOOKUP(L36,'Zájmové skupiny'!$C$3:$D$27,2,0),"")</f>
        <v>3</v>
      </c>
      <c r="N36" s="18" t="s">
        <v>3</v>
      </c>
      <c r="O36" s="1"/>
      <c r="P36" s="57">
        <f>'Zájmové skupiny'!C18</f>
        <v>0</v>
      </c>
      <c r="Q36" s="58"/>
      <c r="R36" s="59"/>
      <c r="S36" s="4">
        <f>COUNTIF($M$13:$M$212,"16")</f>
        <v>0</v>
      </c>
      <c r="T36" s="5">
        <f t="shared" si="0"/>
        <v>0</v>
      </c>
      <c r="BN36" s="1"/>
    </row>
    <row r="37" spans="2:66">
      <c r="B37" s="3">
        <v>25</v>
      </c>
      <c r="C37" s="26" t="s">
        <v>113</v>
      </c>
      <c r="D37" s="22"/>
      <c r="E37" s="22"/>
      <c r="F37" s="22"/>
      <c r="G37" s="24">
        <v>48707619</v>
      </c>
      <c r="H37" s="19"/>
      <c r="I37" s="22" t="s">
        <v>114</v>
      </c>
      <c r="J37" s="22" t="s">
        <v>48</v>
      </c>
      <c r="K37" s="19"/>
      <c r="L37" s="18" t="s">
        <v>37</v>
      </c>
      <c r="M37" s="18">
        <f>IFERROR(VLOOKUP(L37,'Zájmové skupiny'!$C$3:$D$27,2,0),"")</f>
        <v>3</v>
      </c>
      <c r="N37" s="18" t="s">
        <v>3</v>
      </c>
      <c r="O37" s="1"/>
      <c r="P37" s="57">
        <f>'Zájmové skupiny'!C19</f>
        <v>0</v>
      </c>
      <c r="Q37" s="58"/>
      <c r="R37" s="59"/>
      <c r="S37" s="4">
        <f>COUNTIF($M$13:$M$212,"17")</f>
        <v>0</v>
      </c>
      <c r="T37" s="5">
        <f t="shared" si="0"/>
        <v>0</v>
      </c>
      <c r="BN37" s="1"/>
    </row>
    <row r="38" spans="2:66">
      <c r="B38" s="3">
        <v>26</v>
      </c>
      <c r="C38" s="26" t="s">
        <v>115</v>
      </c>
      <c r="D38" s="22"/>
      <c r="E38" s="22"/>
      <c r="F38" s="22"/>
      <c r="G38" s="24">
        <v>70896054</v>
      </c>
      <c r="H38" s="19"/>
      <c r="I38" s="22" t="s">
        <v>56</v>
      </c>
      <c r="J38" s="22" t="s">
        <v>116</v>
      </c>
      <c r="K38" s="19"/>
      <c r="L38" s="18" t="s">
        <v>37</v>
      </c>
      <c r="M38" s="18">
        <f>IFERROR(VLOOKUP(L38,'Zájmové skupiny'!$C$3:$D$27,2,0),"")</f>
        <v>3</v>
      </c>
      <c r="N38" s="18" t="s">
        <v>3</v>
      </c>
      <c r="O38" s="1"/>
      <c r="P38" s="57">
        <f>'Zájmové skupiny'!C20</f>
        <v>0</v>
      </c>
      <c r="Q38" s="58"/>
      <c r="R38" s="59"/>
      <c r="S38" s="4">
        <f>COUNTIF($M$13:$M$212,"18")</f>
        <v>0</v>
      </c>
      <c r="T38" s="5">
        <f t="shared" si="0"/>
        <v>0</v>
      </c>
      <c r="BN38" s="1"/>
    </row>
    <row r="39" spans="2:66">
      <c r="B39" s="3">
        <v>27</v>
      </c>
      <c r="C39" s="26" t="s">
        <v>117</v>
      </c>
      <c r="D39" s="22"/>
      <c r="E39" s="22"/>
      <c r="F39" s="22"/>
      <c r="G39" s="24">
        <v>28941047</v>
      </c>
      <c r="H39" s="19"/>
      <c r="I39" s="22" t="s">
        <v>118</v>
      </c>
      <c r="J39" s="22" t="s">
        <v>119</v>
      </c>
      <c r="K39" s="19"/>
      <c r="L39" s="18" t="s">
        <v>38</v>
      </c>
      <c r="M39" s="18">
        <f>IFERROR(VLOOKUP(L39,'Zájmové skupiny'!$C$3:$D$27,2,0),"")</f>
        <v>4</v>
      </c>
      <c r="N39" s="18" t="s">
        <v>3</v>
      </c>
      <c r="O39" s="1"/>
      <c r="P39" s="57">
        <f>'Zájmové skupiny'!C21</f>
        <v>0</v>
      </c>
      <c r="Q39" s="58"/>
      <c r="R39" s="59"/>
      <c r="S39" s="4">
        <f>COUNTIF($M$13:$M$212,"19")</f>
        <v>0</v>
      </c>
      <c r="T39" s="5">
        <f t="shared" si="0"/>
        <v>0</v>
      </c>
      <c r="BN39" s="1"/>
    </row>
    <row r="40" spans="2:66">
      <c r="B40" s="3">
        <v>28</v>
      </c>
      <c r="C40" s="26" t="s">
        <v>120</v>
      </c>
      <c r="D40" s="22"/>
      <c r="E40" s="22"/>
      <c r="F40" s="22"/>
      <c r="G40" s="24">
        <v>26180669</v>
      </c>
      <c r="H40" s="19"/>
      <c r="I40" s="22" t="s">
        <v>121</v>
      </c>
      <c r="J40" s="22" t="s">
        <v>122</v>
      </c>
      <c r="K40" s="19"/>
      <c r="L40" s="18" t="s">
        <v>38</v>
      </c>
      <c r="M40" s="18">
        <f>IFERROR(VLOOKUP(L40,'Zájmové skupiny'!$C$3:$D$27,2,0),"")</f>
        <v>4</v>
      </c>
      <c r="N40" s="18" t="s">
        <v>3</v>
      </c>
      <c r="O40" s="1"/>
      <c r="P40" s="57">
        <f>'Zájmové skupiny'!C22</f>
        <v>0</v>
      </c>
      <c r="Q40" s="58"/>
      <c r="R40" s="59"/>
      <c r="S40" s="4">
        <f>COUNTIF($M$13:$M$212,"20")</f>
        <v>0</v>
      </c>
      <c r="T40" s="5">
        <f t="shared" si="0"/>
        <v>0</v>
      </c>
      <c r="BN40" s="1"/>
    </row>
    <row r="41" spans="2:66">
      <c r="B41" s="3">
        <v>29</v>
      </c>
      <c r="C41" s="26" t="s">
        <v>123</v>
      </c>
      <c r="D41" s="22"/>
      <c r="E41" s="22"/>
      <c r="F41" s="22"/>
      <c r="G41" s="24">
        <v>4705921</v>
      </c>
      <c r="H41" s="19"/>
      <c r="I41" s="22" t="s">
        <v>124</v>
      </c>
      <c r="J41" s="22" t="s">
        <v>125</v>
      </c>
      <c r="K41" s="19"/>
      <c r="L41" s="18" t="s">
        <v>38</v>
      </c>
      <c r="M41" s="18">
        <f>IFERROR(VLOOKUP(L41,'Zájmové skupiny'!$C$3:$D$27,2,0),"")</f>
        <v>4</v>
      </c>
      <c r="N41" s="18" t="s">
        <v>3</v>
      </c>
      <c r="O41" s="1"/>
      <c r="P41" s="57">
        <f>'Zájmové skupiny'!C23</f>
        <v>0</v>
      </c>
      <c r="Q41" s="58"/>
      <c r="R41" s="59"/>
      <c r="S41" s="4">
        <f>COUNTIF($M$13:$M$212,"21")</f>
        <v>0</v>
      </c>
      <c r="T41" s="5">
        <f t="shared" si="0"/>
        <v>0</v>
      </c>
      <c r="BN41" s="1"/>
    </row>
    <row r="42" spans="2:66">
      <c r="B42" s="3">
        <v>30</v>
      </c>
      <c r="C42" s="26" t="s">
        <v>126</v>
      </c>
      <c r="D42" s="22"/>
      <c r="E42" s="22"/>
      <c r="F42" s="22"/>
      <c r="G42" s="24">
        <v>16525841</v>
      </c>
      <c r="H42" s="19"/>
      <c r="I42" s="22" t="s">
        <v>127</v>
      </c>
      <c r="J42" s="22" t="s">
        <v>128</v>
      </c>
      <c r="K42" s="19"/>
      <c r="L42" s="18" t="s">
        <v>38</v>
      </c>
      <c r="M42" s="18">
        <f>IFERROR(VLOOKUP(L42,'Zájmové skupiny'!$C$3:$D$27,2,0),"")</f>
        <v>4</v>
      </c>
      <c r="N42" s="18" t="s">
        <v>3</v>
      </c>
      <c r="O42" s="1"/>
      <c r="P42" s="57">
        <f>'Zájmové skupiny'!C24</f>
        <v>0</v>
      </c>
      <c r="Q42" s="58"/>
      <c r="R42" s="59"/>
      <c r="S42" s="4">
        <f>COUNTIF($M$13:$M$212,"22")</f>
        <v>0</v>
      </c>
      <c r="T42" s="5">
        <f t="shared" si="0"/>
        <v>0</v>
      </c>
      <c r="BN42" s="1"/>
    </row>
    <row r="43" spans="2:66">
      <c r="B43" s="3">
        <v>31</v>
      </c>
      <c r="C43" s="26"/>
      <c r="D43" s="22"/>
      <c r="E43" s="22"/>
      <c r="F43" s="22"/>
      <c r="G43" s="24"/>
      <c r="H43" s="19"/>
      <c r="I43" s="22"/>
      <c r="J43" s="22"/>
      <c r="K43" s="19"/>
      <c r="L43" s="18"/>
      <c r="M43" s="18" t="str">
        <f>IFERROR(VLOOKUP(L43,'Zájmové skupiny'!$C$3:$D$27,2,0),"")</f>
        <v/>
      </c>
      <c r="N43" s="18"/>
      <c r="O43" s="1"/>
      <c r="P43" s="57">
        <f>'Zájmové skupiny'!C25</f>
        <v>0</v>
      </c>
      <c r="Q43" s="58"/>
      <c r="R43" s="59"/>
      <c r="S43" s="4">
        <f>COUNTIF($M$13:$M$212,"23")</f>
        <v>0</v>
      </c>
      <c r="T43" s="5">
        <f t="shared" si="0"/>
        <v>0</v>
      </c>
      <c r="BN43" s="1"/>
    </row>
    <row r="44" spans="2:66">
      <c r="B44" s="3">
        <v>32</v>
      </c>
      <c r="C44" s="26"/>
      <c r="D44" s="22"/>
      <c r="E44" s="22"/>
      <c r="F44" s="22"/>
      <c r="G44" s="24"/>
      <c r="H44" s="19"/>
      <c r="I44" s="22"/>
      <c r="J44" s="22"/>
      <c r="K44" s="19"/>
      <c r="L44" s="18"/>
      <c r="M44" s="18" t="str">
        <f>IFERROR(VLOOKUP(L44,'Zájmové skupiny'!$C$3:$D$27,2,0),"")</f>
        <v/>
      </c>
      <c r="N44" s="18"/>
      <c r="O44" s="1"/>
      <c r="P44" s="57">
        <f>'Zájmové skupiny'!C26</f>
        <v>0</v>
      </c>
      <c r="Q44" s="58"/>
      <c r="R44" s="59"/>
      <c r="S44" s="4">
        <f>COUNTIF($M$13:$M$212,"24")</f>
        <v>0</v>
      </c>
      <c r="T44" s="5">
        <f t="shared" si="0"/>
        <v>0</v>
      </c>
      <c r="BN44" s="1"/>
    </row>
    <row r="45" spans="2:66" ht="15" customHeight="1">
      <c r="B45" s="3">
        <v>33</v>
      </c>
      <c r="C45" s="26"/>
      <c r="D45" s="22"/>
      <c r="E45" s="22"/>
      <c r="F45" s="22"/>
      <c r="G45" s="24"/>
      <c r="H45" s="19"/>
      <c r="I45" s="22"/>
      <c r="J45" s="22"/>
      <c r="K45" s="19"/>
      <c r="L45" s="18"/>
      <c r="M45" s="18" t="str">
        <f>IFERROR(VLOOKUP(L45,'Zájmové skupiny'!$C$3:$D$27,2,0),"")</f>
        <v/>
      </c>
      <c r="N45" s="18"/>
      <c r="O45" s="1"/>
      <c r="P45" s="57">
        <f>'Zájmové skupiny'!C27</f>
        <v>0</v>
      </c>
      <c r="Q45" s="58"/>
      <c r="R45" s="59"/>
      <c r="S45" s="4">
        <f>COUNTIF($M$13:$M$212,"25")</f>
        <v>0</v>
      </c>
      <c r="T45" s="5">
        <f t="shared" si="0"/>
        <v>0</v>
      </c>
      <c r="BN45" s="1"/>
    </row>
    <row r="46" spans="2:66">
      <c r="B46" s="3">
        <v>34</v>
      </c>
      <c r="C46" s="26"/>
      <c r="D46" s="22"/>
      <c r="E46" s="22"/>
      <c r="F46" s="22"/>
      <c r="G46" s="24"/>
      <c r="H46" s="19"/>
      <c r="I46" s="22"/>
      <c r="J46" s="22"/>
      <c r="K46" s="19"/>
      <c r="L46" s="18"/>
      <c r="M46" s="18" t="str">
        <f>IFERROR(VLOOKUP(L46,'Zájmové skupiny'!$C$3:$D$27,2,0),"")</f>
        <v/>
      </c>
      <c r="N46" s="18"/>
      <c r="O46" s="1"/>
      <c r="P46" s="51" t="s">
        <v>31</v>
      </c>
      <c r="Q46" s="51"/>
      <c r="R46" s="51"/>
      <c r="S46" s="53">
        <f>COUNTIF(M13:M212,"1")+COUNTIF(M13:M212,"2")+COUNTIF(M13:M212,"3")+COUNTIF(M13:M212,"4")+COUNTIF(M13:M212,"5")+COUNTIF(M13:M212,"6")+COUNTIF(M13:M212,"7")+COUNTIF(M13:M212,"8")+COUNTIF(M13:M212,"9")+COUNTIF(M13:M212,"10")+COUNTIF(M13:M212,"11")+COUNTIF(M13:M212,"12")+COUNTIF(M13:M212,"13")+COUNTIF(M13:M212,"14")+COUNTIF(M13:M212,"15")+COUNTIF(M13:M212,"16")+COUNTIF(M13:M212,"17")+COUNTIF(M13:M212,"18")+COUNTIF(M13:M212,"19")+COUNTIF(M13:M212,"20")+COUNTIF(M13:M212,"21")+COUNTIF(M13:M212,"22")+COUNTIF(M13:M212,"23")+COUNTIF(M13:M212,"24")+COUNTIF(M13:M212,"25")</f>
        <v>30</v>
      </c>
      <c r="T46" s="55">
        <f>SUM(T21:T45)</f>
        <v>1</v>
      </c>
      <c r="BN46" s="1"/>
    </row>
    <row r="47" spans="2:66">
      <c r="B47" s="3">
        <v>35</v>
      </c>
      <c r="C47" s="26"/>
      <c r="D47" s="22"/>
      <c r="E47" s="22"/>
      <c r="F47" s="22"/>
      <c r="G47" s="24"/>
      <c r="H47" s="19"/>
      <c r="I47" s="22"/>
      <c r="J47" s="22"/>
      <c r="K47" s="19"/>
      <c r="L47" s="18"/>
      <c r="M47" s="18" t="str">
        <f>IFERROR(VLOOKUP(L47,'Zájmové skupiny'!$C$3:$D$27,2,0),"")</f>
        <v/>
      </c>
      <c r="N47" s="18"/>
      <c r="O47" s="1"/>
      <c r="P47" s="52"/>
      <c r="Q47" s="52"/>
      <c r="R47" s="52"/>
      <c r="S47" s="54"/>
      <c r="T47" s="56"/>
      <c r="BN47" s="1"/>
    </row>
    <row r="48" spans="2:66">
      <c r="B48" s="3">
        <v>36</v>
      </c>
      <c r="C48" s="26"/>
      <c r="D48" s="22"/>
      <c r="E48" s="22"/>
      <c r="F48" s="22"/>
      <c r="G48" s="24"/>
      <c r="H48" s="19"/>
      <c r="I48" s="22"/>
      <c r="J48" s="22"/>
      <c r="K48" s="19"/>
      <c r="L48" s="18"/>
      <c r="M48" s="18" t="str">
        <f>IFERROR(VLOOKUP(L48,'Zájmové skupiny'!$C$3:$D$27,2,0),"")</f>
        <v/>
      </c>
      <c r="N48" s="18"/>
      <c r="O48" s="1"/>
      <c r="P48" s="1"/>
      <c r="Q48" s="1"/>
      <c r="R48" s="1"/>
      <c r="S48" s="1"/>
      <c r="BN48" s="1"/>
    </row>
    <row r="49" spans="2:66">
      <c r="B49" s="3">
        <v>37</v>
      </c>
      <c r="C49" s="26"/>
      <c r="D49" s="22"/>
      <c r="E49" s="22"/>
      <c r="F49" s="22"/>
      <c r="G49" s="24"/>
      <c r="H49" s="19"/>
      <c r="I49" s="22"/>
      <c r="J49" s="22"/>
      <c r="K49" s="19"/>
      <c r="L49" s="18"/>
      <c r="M49" s="18" t="str">
        <f>IFERROR(VLOOKUP(L49,'Zájmové skupiny'!$C$3:$D$27,2,0),"")</f>
        <v/>
      </c>
      <c r="N49" s="18"/>
      <c r="O49" s="1"/>
      <c r="P49" s="1"/>
      <c r="Q49" s="1"/>
      <c r="R49" s="1"/>
      <c r="S49" s="1"/>
      <c r="BN49" s="1"/>
    </row>
    <row r="50" spans="2:66">
      <c r="B50" s="3">
        <v>38</v>
      </c>
      <c r="C50" s="26"/>
      <c r="D50" s="22"/>
      <c r="E50" s="22"/>
      <c r="F50" s="22"/>
      <c r="G50" s="24"/>
      <c r="H50" s="19"/>
      <c r="I50" s="22"/>
      <c r="J50" s="22"/>
      <c r="K50" s="19"/>
      <c r="L50" s="18"/>
      <c r="M50" s="18" t="str">
        <f>IFERROR(VLOOKUP(L50,'Zájmové skupiny'!$C$3:$D$27,2,0),"")</f>
        <v/>
      </c>
      <c r="N50" s="18"/>
      <c r="O50" s="1"/>
      <c r="P50" s="1"/>
      <c r="Q50" s="1"/>
      <c r="R50" s="1"/>
      <c r="S50" s="1"/>
      <c r="BN50" s="1"/>
    </row>
    <row r="51" spans="2:66">
      <c r="B51" s="3">
        <v>39</v>
      </c>
      <c r="C51" s="26"/>
      <c r="D51" s="22"/>
      <c r="E51" s="22"/>
      <c r="F51" s="22"/>
      <c r="G51" s="24"/>
      <c r="H51" s="19"/>
      <c r="I51" s="22"/>
      <c r="J51" s="22"/>
      <c r="K51" s="19"/>
      <c r="L51" s="18"/>
      <c r="M51" s="18" t="str">
        <f>IFERROR(VLOOKUP(L51,'Zájmové skupiny'!$C$3:$D$27,2,0),"")</f>
        <v/>
      </c>
      <c r="N51" s="18"/>
      <c r="O51" s="1"/>
      <c r="P51" s="1"/>
      <c r="Q51" s="1"/>
      <c r="R51" s="1"/>
      <c r="S51" s="1"/>
      <c r="BN51" s="1"/>
    </row>
    <row r="52" spans="2:66">
      <c r="B52" s="3">
        <v>40</v>
      </c>
      <c r="C52" s="26"/>
      <c r="D52" s="22"/>
      <c r="E52" s="22"/>
      <c r="F52" s="22"/>
      <c r="G52" s="24"/>
      <c r="H52" s="19"/>
      <c r="I52" s="22"/>
      <c r="J52" s="22"/>
      <c r="K52" s="19"/>
      <c r="L52" s="18"/>
      <c r="M52" s="18" t="str">
        <f>IFERROR(VLOOKUP(L52,'Zájmové skupiny'!$C$3:$D$27,2,0),"")</f>
        <v/>
      </c>
      <c r="N52" s="18"/>
      <c r="O52" s="1"/>
      <c r="P52" s="1"/>
      <c r="Q52" s="1"/>
      <c r="R52" s="1"/>
      <c r="S52" s="1"/>
      <c r="BN52" s="1"/>
    </row>
    <row r="53" spans="2:66">
      <c r="B53" s="3">
        <v>41</v>
      </c>
      <c r="C53" s="26"/>
      <c r="D53" s="22"/>
      <c r="E53" s="22"/>
      <c r="F53" s="22"/>
      <c r="G53" s="24"/>
      <c r="H53" s="19"/>
      <c r="I53" s="22"/>
      <c r="J53" s="22"/>
      <c r="K53" s="19"/>
      <c r="L53" s="18"/>
      <c r="M53" s="18" t="str">
        <f>IFERROR(VLOOKUP(L53,'Zájmové skupiny'!$C$3:$D$27,2,0),"")</f>
        <v/>
      </c>
      <c r="N53" s="18"/>
      <c r="O53" s="1"/>
      <c r="P53" s="1"/>
      <c r="Q53" s="1"/>
      <c r="R53" s="1"/>
      <c r="S53" s="1"/>
      <c r="BN53" s="1"/>
    </row>
    <row r="54" spans="2:66">
      <c r="B54" s="3">
        <v>42</v>
      </c>
      <c r="C54" s="26"/>
      <c r="D54" s="22"/>
      <c r="E54" s="22"/>
      <c r="F54" s="22"/>
      <c r="G54" s="24"/>
      <c r="H54" s="19"/>
      <c r="I54" s="22"/>
      <c r="J54" s="22"/>
      <c r="K54" s="19"/>
      <c r="L54" s="18"/>
      <c r="M54" s="18" t="str">
        <f>IFERROR(VLOOKUP(L54,'Zájmové skupiny'!$C$3:$D$27,2,0),"")</f>
        <v/>
      </c>
      <c r="N54" s="18"/>
      <c r="O54" s="1"/>
      <c r="P54" s="1"/>
      <c r="Q54" s="1"/>
      <c r="R54" s="1"/>
      <c r="S54" s="1"/>
      <c r="BN54" s="1"/>
    </row>
    <row r="55" spans="2:66">
      <c r="B55" s="3">
        <v>43</v>
      </c>
      <c r="C55" s="26"/>
      <c r="D55" s="22"/>
      <c r="E55" s="22"/>
      <c r="F55" s="22"/>
      <c r="G55" s="24"/>
      <c r="H55" s="19"/>
      <c r="I55" s="22"/>
      <c r="J55" s="22"/>
      <c r="K55" s="19"/>
      <c r="L55" s="18"/>
      <c r="M55" s="18" t="str">
        <f>IFERROR(VLOOKUP(L55,'Zájmové skupiny'!$C$3:$D$27,2,0),"")</f>
        <v/>
      </c>
      <c r="N55" s="18"/>
      <c r="O55" s="1"/>
      <c r="P55" s="1"/>
      <c r="Q55" s="1"/>
      <c r="R55" s="1"/>
      <c r="S55" s="1"/>
      <c r="BN55" s="1"/>
    </row>
    <row r="56" spans="2:66">
      <c r="B56" s="3">
        <v>44</v>
      </c>
      <c r="C56" s="26"/>
      <c r="D56" s="22"/>
      <c r="E56" s="22"/>
      <c r="F56" s="22"/>
      <c r="G56" s="24"/>
      <c r="H56" s="19"/>
      <c r="I56" s="22"/>
      <c r="J56" s="22"/>
      <c r="K56" s="19"/>
      <c r="L56" s="18"/>
      <c r="M56" s="18" t="str">
        <f>IFERROR(VLOOKUP(L56,'Zájmové skupiny'!$C$3:$D$27,2,0),"")</f>
        <v/>
      </c>
      <c r="N56" s="18"/>
      <c r="O56" s="1"/>
      <c r="P56" s="1"/>
      <c r="Q56" s="1"/>
      <c r="R56" s="1"/>
      <c r="S56" s="1"/>
      <c r="BN56" s="1"/>
    </row>
    <row r="57" spans="2:66">
      <c r="B57" s="3">
        <v>45</v>
      </c>
      <c r="C57" s="26"/>
      <c r="D57" s="22"/>
      <c r="E57" s="22"/>
      <c r="F57" s="22"/>
      <c r="G57" s="24"/>
      <c r="H57" s="19"/>
      <c r="I57" s="22"/>
      <c r="J57" s="22"/>
      <c r="K57" s="19"/>
      <c r="L57" s="18"/>
      <c r="M57" s="18" t="str">
        <f>IFERROR(VLOOKUP(L57,'Zájmové skupiny'!$C$3:$D$27,2,0),"")</f>
        <v/>
      </c>
      <c r="N57" s="18"/>
      <c r="O57" s="1"/>
      <c r="P57" s="1"/>
      <c r="Q57" s="1"/>
      <c r="R57" s="1"/>
      <c r="S57" s="1"/>
      <c r="BN57" s="1"/>
    </row>
    <row r="58" spans="2:66">
      <c r="B58" s="3">
        <v>46</v>
      </c>
      <c r="C58" s="26"/>
      <c r="D58" s="22"/>
      <c r="E58" s="22"/>
      <c r="F58" s="22"/>
      <c r="G58" s="24"/>
      <c r="H58" s="19"/>
      <c r="I58" s="22"/>
      <c r="J58" s="22"/>
      <c r="K58" s="19"/>
      <c r="L58" s="18"/>
      <c r="M58" s="18" t="str">
        <f>IFERROR(VLOOKUP(L58,'Zájmové skupiny'!$C$3:$D$27,2,0),"")</f>
        <v/>
      </c>
      <c r="N58" s="18"/>
      <c r="O58" s="1"/>
      <c r="P58" s="1"/>
      <c r="Q58" s="1"/>
      <c r="R58" s="1"/>
      <c r="S58" s="1"/>
      <c r="BN58" s="1"/>
    </row>
    <row r="59" spans="2:66">
      <c r="B59" s="3">
        <v>47</v>
      </c>
      <c r="C59" s="26"/>
      <c r="D59" s="22"/>
      <c r="E59" s="22"/>
      <c r="F59" s="22"/>
      <c r="G59" s="24"/>
      <c r="H59" s="19"/>
      <c r="I59" s="22"/>
      <c r="J59" s="22"/>
      <c r="K59" s="19"/>
      <c r="L59" s="18"/>
      <c r="M59" s="18" t="str">
        <f>IFERROR(VLOOKUP(L59,'Zájmové skupiny'!$C$3:$D$27,2,0),"")</f>
        <v/>
      </c>
      <c r="N59" s="18"/>
      <c r="O59" s="1"/>
      <c r="P59" s="1"/>
      <c r="Q59" s="1"/>
      <c r="R59" s="1"/>
      <c r="S59" s="1"/>
      <c r="BN59" s="1"/>
    </row>
    <row r="60" spans="2:66">
      <c r="B60" s="3">
        <v>48</v>
      </c>
      <c r="C60" s="26"/>
      <c r="D60" s="22"/>
      <c r="E60" s="22"/>
      <c r="F60" s="22"/>
      <c r="G60" s="24"/>
      <c r="H60" s="19"/>
      <c r="I60" s="22"/>
      <c r="J60" s="22"/>
      <c r="K60" s="19"/>
      <c r="L60" s="18"/>
      <c r="M60" s="18" t="str">
        <f>IFERROR(VLOOKUP(L60,'Zájmové skupiny'!$C$3:$D$27,2,0),"")</f>
        <v/>
      </c>
      <c r="N60" s="18"/>
      <c r="O60" s="1"/>
      <c r="P60" s="1"/>
      <c r="Q60" s="1"/>
      <c r="R60" s="1"/>
      <c r="S60" s="1"/>
      <c r="BN60" s="1"/>
    </row>
    <row r="61" spans="2:66">
      <c r="B61" s="3">
        <v>49</v>
      </c>
      <c r="C61" s="26"/>
      <c r="D61" s="22"/>
      <c r="E61" s="22"/>
      <c r="F61" s="22"/>
      <c r="G61" s="24"/>
      <c r="H61" s="19"/>
      <c r="I61" s="22"/>
      <c r="J61" s="22"/>
      <c r="K61" s="19"/>
      <c r="L61" s="18"/>
      <c r="M61" s="18" t="str">
        <f>IFERROR(VLOOKUP(L61,'Zájmové skupiny'!$C$3:$D$27,2,0),"")</f>
        <v/>
      </c>
      <c r="N61" s="18"/>
      <c r="O61" s="1"/>
      <c r="P61" s="1"/>
      <c r="Q61" s="1"/>
      <c r="R61" s="1"/>
      <c r="S61" s="1"/>
      <c r="BN61" s="1"/>
    </row>
    <row r="62" spans="2:66">
      <c r="B62" s="3">
        <v>50</v>
      </c>
      <c r="C62" s="26"/>
      <c r="D62" s="22"/>
      <c r="E62" s="22"/>
      <c r="F62" s="22"/>
      <c r="G62" s="24"/>
      <c r="H62" s="19"/>
      <c r="I62" s="22"/>
      <c r="J62" s="22"/>
      <c r="K62" s="19"/>
      <c r="L62" s="18"/>
      <c r="M62" s="18" t="str">
        <f>IFERROR(VLOOKUP(L62,'Zájmové skupiny'!$C$3:$D$27,2,0),"")</f>
        <v/>
      </c>
      <c r="N62" s="18"/>
      <c r="O62" s="1"/>
      <c r="P62" s="1"/>
      <c r="Q62" s="1"/>
      <c r="R62" s="1"/>
      <c r="S62" s="1"/>
      <c r="BN62" s="1"/>
    </row>
    <row r="63" spans="2:66">
      <c r="B63" s="3">
        <v>51</v>
      </c>
      <c r="C63" s="26"/>
      <c r="D63" s="22"/>
      <c r="E63" s="22"/>
      <c r="F63" s="22"/>
      <c r="G63" s="24"/>
      <c r="H63" s="19"/>
      <c r="I63" s="22"/>
      <c r="J63" s="22"/>
      <c r="K63" s="19"/>
      <c r="L63" s="18"/>
      <c r="M63" s="18" t="str">
        <f>IFERROR(VLOOKUP(L63,'Zájmové skupiny'!$C$3:$D$27,2,0),"")</f>
        <v/>
      </c>
      <c r="N63" s="18"/>
      <c r="O63" s="1"/>
      <c r="P63" s="1"/>
      <c r="Q63" s="1"/>
      <c r="R63" s="1"/>
      <c r="S63" s="1"/>
      <c r="BN63" s="1"/>
    </row>
    <row r="64" spans="2:66">
      <c r="B64" s="3">
        <v>52</v>
      </c>
      <c r="C64" s="26"/>
      <c r="D64" s="22"/>
      <c r="E64" s="22"/>
      <c r="F64" s="22"/>
      <c r="G64" s="24"/>
      <c r="H64" s="19"/>
      <c r="I64" s="22"/>
      <c r="J64" s="22"/>
      <c r="K64" s="19"/>
      <c r="L64" s="18"/>
      <c r="M64" s="18" t="str">
        <f>IFERROR(VLOOKUP(L64,'Zájmové skupiny'!$C$3:$D$27,2,0),"")</f>
        <v/>
      </c>
      <c r="N64" s="18"/>
      <c r="O64" s="1"/>
      <c r="P64" s="1"/>
      <c r="Q64" s="1"/>
      <c r="R64" s="1"/>
      <c r="S64" s="1"/>
      <c r="BN64" s="1"/>
    </row>
    <row r="65" spans="2:66">
      <c r="B65" s="3">
        <v>53</v>
      </c>
      <c r="C65" s="26"/>
      <c r="D65" s="22"/>
      <c r="E65" s="22"/>
      <c r="F65" s="22"/>
      <c r="G65" s="24"/>
      <c r="H65" s="19"/>
      <c r="I65" s="22"/>
      <c r="J65" s="22"/>
      <c r="K65" s="19"/>
      <c r="L65" s="18"/>
      <c r="M65" s="18" t="str">
        <f>IFERROR(VLOOKUP(L65,'Zájmové skupiny'!$C$3:$D$27,2,0),"")</f>
        <v/>
      </c>
      <c r="N65" s="18"/>
      <c r="O65" s="1"/>
      <c r="P65" s="1"/>
      <c r="Q65" s="1"/>
      <c r="R65" s="1"/>
      <c r="S65" s="1"/>
      <c r="BN65" s="1"/>
    </row>
    <row r="66" spans="2:66">
      <c r="B66" s="3">
        <v>54</v>
      </c>
      <c r="C66" s="26"/>
      <c r="D66" s="22"/>
      <c r="E66" s="22"/>
      <c r="F66" s="22"/>
      <c r="G66" s="24"/>
      <c r="H66" s="19"/>
      <c r="I66" s="22"/>
      <c r="J66" s="22"/>
      <c r="K66" s="19"/>
      <c r="L66" s="18"/>
      <c r="M66" s="18" t="str">
        <f>IFERROR(VLOOKUP(L66,'Zájmové skupiny'!$C$3:$D$27,2,0),"")</f>
        <v/>
      </c>
      <c r="N66" s="18"/>
      <c r="O66" s="1"/>
      <c r="P66" s="1"/>
      <c r="Q66" s="1"/>
      <c r="R66" s="1"/>
      <c r="S66" s="1"/>
      <c r="BN66" s="1"/>
    </row>
    <row r="67" spans="2:66">
      <c r="B67" s="3">
        <v>55</v>
      </c>
      <c r="C67" s="26"/>
      <c r="D67" s="22"/>
      <c r="E67" s="22"/>
      <c r="F67" s="22"/>
      <c r="G67" s="24"/>
      <c r="H67" s="19"/>
      <c r="I67" s="22"/>
      <c r="J67" s="22"/>
      <c r="K67" s="19"/>
      <c r="L67" s="18"/>
      <c r="M67" s="18" t="str">
        <f>IFERROR(VLOOKUP(L67,'Zájmové skupiny'!$C$3:$D$27,2,0),"")</f>
        <v/>
      </c>
      <c r="N67" s="18"/>
      <c r="O67" s="1"/>
      <c r="P67" s="1"/>
      <c r="Q67" s="1"/>
      <c r="R67" s="1"/>
      <c r="S67" s="1"/>
      <c r="BN67" s="1"/>
    </row>
    <row r="68" spans="2:66">
      <c r="B68" s="3">
        <v>56</v>
      </c>
      <c r="C68" s="26"/>
      <c r="D68" s="22"/>
      <c r="E68" s="22"/>
      <c r="F68" s="22"/>
      <c r="G68" s="24"/>
      <c r="H68" s="19"/>
      <c r="I68" s="22"/>
      <c r="J68" s="22"/>
      <c r="K68" s="19"/>
      <c r="L68" s="18"/>
      <c r="M68" s="18" t="str">
        <f>IFERROR(VLOOKUP(L68,'Zájmové skupiny'!$C$3:$D$27,2,0),"")</f>
        <v/>
      </c>
      <c r="N68" s="18"/>
      <c r="O68" s="1"/>
      <c r="P68" s="1"/>
      <c r="Q68" s="1"/>
      <c r="R68" s="1"/>
      <c r="S68" s="1"/>
      <c r="BN68" s="1"/>
    </row>
    <row r="69" spans="2:66">
      <c r="B69" s="3">
        <v>57</v>
      </c>
      <c r="C69" s="26"/>
      <c r="D69" s="22"/>
      <c r="E69" s="22"/>
      <c r="F69" s="22"/>
      <c r="G69" s="24"/>
      <c r="H69" s="19"/>
      <c r="I69" s="22"/>
      <c r="J69" s="22"/>
      <c r="K69" s="19"/>
      <c r="L69" s="18"/>
      <c r="M69" s="18" t="str">
        <f>IFERROR(VLOOKUP(L69,'Zájmové skupiny'!$C$3:$D$27,2,0),"")</f>
        <v/>
      </c>
      <c r="N69" s="18"/>
      <c r="O69" s="1"/>
      <c r="P69" s="1"/>
      <c r="Q69" s="1"/>
      <c r="R69" s="1"/>
      <c r="S69" s="1"/>
      <c r="BN69" s="1"/>
    </row>
    <row r="70" spans="2:66">
      <c r="B70" s="3">
        <v>58</v>
      </c>
      <c r="C70" s="26"/>
      <c r="D70" s="22"/>
      <c r="E70" s="22"/>
      <c r="F70" s="22"/>
      <c r="G70" s="24"/>
      <c r="H70" s="19"/>
      <c r="I70" s="22"/>
      <c r="J70" s="22"/>
      <c r="K70" s="19"/>
      <c r="L70" s="18"/>
      <c r="M70" s="18" t="str">
        <f>IFERROR(VLOOKUP(L70,'Zájmové skupiny'!$C$3:$D$27,2,0),"")</f>
        <v/>
      </c>
      <c r="N70" s="18"/>
      <c r="O70" s="1"/>
      <c r="P70" s="1"/>
      <c r="Q70" s="1"/>
      <c r="R70" s="1"/>
      <c r="S70" s="1"/>
      <c r="BN70" s="1"/>
    </row>
    <row r="71" spans="2:66">
      <c r="B71" s="3">
        <v>59</v>
      </c>
      <c r="C71" s="26"/>
      <c r="D71" s="22"/>
      <c r="E71" s="22"/>
      <c r="F71" s="22"/>
      <c r="G71" s="24"/>
      <c r="H71" s="19"/>
      <c r="I71" s="22"/>
      <c r="J71" s="22"/>
      <c r="K71" s="19"/>
      <c r="L71" s="18"/>
      <c r="M71" s="18" t="str">
        <f>IFERROR(VLOOKUP(L71,'Zájmové skupiny'!$C$3:$D$27,2,0),"")</f>
        <v/>
      </c>
      <c r="N71" s="18"/>
      <c r="O71" s="1"/>
      <c r="P71" s="1"/>
      <c r="Q71" s="1"/>
      <c r="R71" s="1"/>
      <c r="S71" s="1"/>
      <c r="BN71" s="1"/>
    </row>
    <row r="72" spans="2:66">
      <c r="B72" s="3">
        <v>60</v>
      </c>
      <c r="C72" s="26"/>
      <c r="D72" s="22"/>
      <c r="E72" s="22"/>
      <c r="F72" s="22"/>
      <c r="G72" s="24"/>
      <c r="H72" s="19"/>
      <c r="I72" s="22"/>
      <c r="J72" s="22"/>
      <c r="K72" s="19"/>
      <c r="L72" s="18"/>
      <c r="M72" s="18" t="str">
        <f>IFERROR(VLOOKUP(L72,'Zájmové skupiny'!$C$3:$D$27,2,0),"")</f>
        <v/>
      </c>
      <c r="N72" s="18"/>
      <c r="O72" s="1"/>
      <c r="P72" s="1"/>
      <c r="Q72" s="1"/>
      <c r="R72" s="1"/>
      <c r="S72" s="1"/>
      <c r="BN72" s="1"/>
    </row>
    <row r="73" spans="2:66">
      <c r="B73" s="3">
        <v>61</v>
      </c>
      <c r="C73" s="26"/>
      <c r="D73" s="22"/>
      <c r="E73" s="22"/>
      <c r="F73" s="22"/>
      <c r="G73" s="24"/>
      <c r="H73" s="19"/>
      <c r="I73" s="22"/>
      <c r="J73" s="22"/>
      <c r="K73" s="19"/>
      <c r="L73" s="18"/>
      <c r="M73" s="18" t="str">
        <f>IFERROR(VLOOKUP(L73,'Zájmové skupiny'!$C$3:$D$27,2,0),"")</f>
        <v/>
      </c>
      <c r="N73" s="18"/>
      <c r="O73" s="1"/>
      <c r="P73" s="1"/>
      <c r="Q73" s="1"/>
      <c r="R73" s="1"/>
      <c r="S73" s="1"/>
      <c r="BN73" s="1"/>
    </row>
    <row r="74" spans="2:66">
      <c r="B74" s="3">
        <v>62</v>
      </c>
      <c r="C74" s="26"/>
      <c r="D74" s="22"/>
      <c r="E74" s="22"/>
      <c r="F74" s="22"/>
      <c r="G74" s="24"/>
      <c r="H74" s="19"/>
      <c r="I74" s="22"/>
      <c r="J74" s="22"/>
      <c r="K74" s="19"/>
      <c r="L74" s="18"/>
      <c r="M74" s="18" t="str">
        <f>IFERROR(VLOOKUP(L74,'Zájmové skupiny'!$C$3:$D$27,2,0),"")</f>
        <v/>
      </c>
      <c r="N74" s="18"/>
      <c r="O74" s="1"/>
      <c r="P74" s="1"/>
      <c r="Q74" s="1"/>
      <c r="R74" s="1"/>
      <c r="S74" s="1"/>
      <c r="BN74" s="1"/>
    </row>
    <row r="75" spans="2:66">
      <c r="B75" s="3">
        <v>63</v>
      </c>
      <c r="C75" s="26"/>
      <c r="D75" s="22"/>
      <c r="E75" s="22"/>
      <c r="F75" s="22"/>
      <c r="G75" s="24"/>
      <c r="H75" s="19"/>
      <c r="I75" s="22"/>
      <c r="J75" s="22"/>
      <c r="K75" s="19"/>
      <c r="L75" s="18"/>
      <c r="M75" s="18" t="str">
        <f>IFERROR(VLOOKUP(L75,'Zájmové skupiny'!$C$3:$D$27,2,0),"")</f>
        <v/>
      </c>
      <c r="N75" s="18"/>
      <c r="O75" s="1"/>
      <c r="P75" s="1"/>
      <c r="Q75" s="1"/>
      <c r="R75" s="1"/>
      <c r="S75" s="1"/>
      <c r="BN75" s="1"/>
    </row>
    <row r="76" spans="2:66">
      <c r="B76" s="3">
        <v>64</v>
      </c>
      <c r="C76" s="26"/>
      <c r="D76" s="22"/>
      <c r="E76" s="22"/>
      <c r="F76" s="22"/>
      <c r="G76" s="24"/>
      <c r="H76" s="19"/>
      <c r="I76" s="22"/>
      <c r="J76" s="22"/>
      <c r="K76" s="19"/>
      <c r="L76" s="18"/>
      <c r="M76" s="18" t="str">
        <f>IFERROR(VLOOKUP(L76,'Zájmové skupiny'!$C$3:$D$27,2,0),"")</f>
        <v/>
      </c>
      <c r="N76" s="18"/>
      <c r="O76" s="1"/>
      <c r="P76" s="1"/>
      <c r="Q76" s="1"/>
      <c r="R76" s="1"/>
      <c r="S76" s="1"/>
      <c r="BN76" s="1"/>
    </row>
    <row r="77" spans="2:66">
      <c r="B77" s="3">
        <v>65</v>
      </c>
      <c r="C77" s="26"/>
      <c r="D77" s="22"/>
      <c r="E77" s="22"/>
      <c r="F77" s="22"/>
      <c r="G77" s="24"/>
      <c r="H77" s="19"/>
      <c r="I77" s="22"/>
      <c r="J77" s="22"/>
      <c r="K77" s="19"/>
      <c r="L77" s="18"/>
      <c r="M77" s="18" t="str">
        <f>IFERROR(VLOOKUP(L77,'Zájmové skupiny'!$C$3:$D$27,2,0),"")</f>
        <v/>
      </c>
      <c r="N77" s="18"/>
      <c r="O77" s="1"/>
      <c r="P77" s="1"/>
      <c r="Q77" s="1"/>
      <c r="R77" s="1"/>
      <c r="S77" s="1"/>
      <c r="BN77" s="1"/>
    </row>
    <row r="78" spans="2:66">
      <c r="B78" s="3">
        <v>66</v>
      </c>
      <c r="C78" s="26"/>
      <c r="D78" s="22"/>
      <c r="E78" s="22"/>
      <c r="F78" s="22"/>
      <c r="G78" s="24"/>
      <c r="H78" s="19"/>
      <c r="I78" s="22"/>
      <c r="J78" s="22"/>
      <c r="K78" s="19"/>
      <c r="L78" s="18"/>
      <c r="M78" s="18" t="str">
        <f>IFERROR(VLOOKUP(L78,'Zájmové skupiny'!$C$3:$D$27,2,0),"")</f>
        <v/>
      </c>
      <c r="N78" s="18"/>
      <c r="O78" s="1"/>
      <c r="P78" s="1"/>
      <c r="Q78" s="1"/>
      <c r="R78" s="1"/>
      <c r="S78" s="1"/>
      <c r="BN78" s="1"/>
    </row>
    <row r="79" spans="2:66">
      <c r="B79" s="3">
        <v>67</v>
      </c>
      <c r="C79" s="26"/>
      <c r="D79" s="22"/>
      <c r="E79" s="22"/>
      <c r="F79" s="22"/>
      <c r="G79" s="24"/>
      <c r="H79" s="19"/>
      <c r="I79" s="22"/>
      <c r="J79" s="22"/>
      <c r="K79" s="19"/>
      <c r="L79" s="18"/>
      <c r="M79" s="18" t="str">
        <f>IFERROR(VLOOKUP(L79,'Zájmové skupiny'!$C$3:$D$27,2,0),"")</f>
        <v/>
      </c>
      <c r="N79" s="18"/>
      <c r="O79" s="1"/>
      <c r="P79" s="1"/>
      <c r="Q79" s="1"/>
      <c r="R79" s="1"/>
      <c r="S79" s="1"/>
      <c r="BN79" s="1"/>
    </row>
    <row r="80" spans="2:66">
      <c r="B80" s="3">
        <v>68</v>
      </c>
      <c r="C80" s="26"/>
      <c r="D80" s="22"/>
      <c r="E80" s="22"/>
      <c r="F80" s="22"/>
      <c r="G80" s="24"/>
      <c r="H80" s="19"/>
      <c r="I80" s="22"/>
      <c r="J80" s="22"/>
      <c r="K80" s="19"/>
      <c r="L80" s="18"/>
      <c r="M80" s="18" t="str">
        <f>IFERROR(VLOOKUP(L80,'Zájmové skupiny'!$C$3:$D$27,2,0),"")</f>
        <v/>
      </c>
      <c r="N80" s="18"/>
      <c r="O80" s="1"/>
      <c r="P80" s="1"/>
      <c r="Q80" s="1"/>
      <c r="R80" s="1"/>
      <c r="S80" s="1"/>
      <c r="BN80" s="1"/>
    </row>
    <row r="81" spans="2:66">
      <c r="B81" s="3">
        <v>69</v>
      </c>
      <c r="C81" s="26"/>
      <c r="D81" s="22"/>
      <c r="E81" s="22"/>
      <c r="F81" s="22"/>
      <c r="G81" s="24"/>
      <c r="H81" s="19"/>
      <c r="I81" s="22"/>
      <c r="J81" s="22"/>
      <c r="K81" s="19"/>
      <c r="L81" s="18"/>
      <c r="M81" s="18" t="str">
        <f>IFERROR(VLOOKUP(L81,'Zájmové skupiny'!$C$3:$D$27,2,0),"")</f>
        <v/>
      </c>
      <c r="N81" s="18"/>
      <c r="O81" s="1"/>
      <c r="P81" s="1"/>
      <c r="Q81" s="1"/>
      <c r="R81" s="1"/>
      <c r="S81" s="1"/>
      <c r="BN81" s="1"/>
    </row>
    <row r="82" spans="2:66">
      <c r="B82" s="3">
        <v>70</v>
      </c>
      <c r="C82" s="26"/>
      <c r="D82" s="22"/>
      <c r="E82" s="22"/>
      <c r="F82" s="22"/>
      <c r="G82" s="24"/>
      <c r="H82" s="19"/>
      <c r="I82" s="22"/>
      <c r="J82" s="22"/>
      <c r="K82" s="19"/>
      <c r="L82" s="18"/>
      <c r="M82" s="18" t="str">
        <f>IFERROR(VLOOKUP(L82,'Zájmové skupiny'!$C$3:$D$27,2,0),"")</f>
        <v/>
      </c>
      <c r="N82" s="18"/>
      <c r="O82" s="1"/>
      <c r="P82" s="1"/>
      <c r="Q82" s="1"/>
      <c r="R82" s="1"/>
      <c r="S82" s="1"/>
      <c r="BN82" s="1"/>
    </row>
    <row r="83" spans="2:66">
      <c r="B83" s="3">
        <v>71</v>
      </c>
      <c r="C83" s="26"/>
      <c r="D83" s="22"/>
      <c r="E83" s="22"/>
      <c r="F83" s="22"/>
      <c r="G83" s="24"/>
      <c r="H83" s="19"/>
      <c r="I83" s="22"/>
      <c r="J83" s="22"/>
      <c r="K83" s="19"/>
      <c r="L83" s="18"/>
      <c r="M83" s="18" t="str">
        <f>IFERROR(VLOOKUP(L83,'Zájmové skupiny'!$C$3:$D$27,2,0),"")</f>
        <v/>
      </c>
      <c r="N83" s="18"/>
      <c r="O83" s="1"/>
      <c r="P83" s="1"/>
      <c r="Q83" s="1"/>
      <c r="R83" s="1"/>
      <c r="S83" s="1"/>
      <c r="BN83" s="1"/>
    </row>
    <row r="84" spans="2:66">
      <c r="B84" s="3">
        <v>72</v>
      </c>
      <c r="C84" s="26"/>
      <c r="D84" s="22"/>
      <c r="E84" s="22"/>
      <c r="F84" s="22"/>
      <c r="G84" s="24"/>
      <c r="H84" s="19"/>
      <c r="I84" s="22"/>
      <c r="J84" s="22"/>
      <c r="K84" s="19"/>
      <c r="L84" s="18"/>
      <c r="M84" s="18" t="str">
        <f>IFERROR(VLOOKUP(L84,'Zájmové skupiny'!$C$3:$D$27,2,0),"")</f>
        <v/>
      </c>
      <c r="N84" s="18"/>
      <c r="O84" s="1"/>
      <c r="P84" s="1"/>
      <c r="Q84" s="1"/>
      <c r="R84" s="1"/>
      <c r="S84" s="1"/>
      <c r="BN84" s="1"/>
    </row>
    <row r="85" spans="2:66">
      <c r="B85" s="3">
        <v>73</v>
      </c>
      <c r="C85" s="26"/>
      <c r="D85" s="22"/>
      <c r="E85" s="22"/>
      <c r="F85" s="22"/>
      <c r="G85" s="24"/>
      <c r="H85" s="19"/>
      <c r="I85" s="22"/>
      <c r="J85" s="22"/>
      <c r="K85" s="19"/>
      <c r="L85" s="18"/>
      <c r="M85" s="18" t="str">
        <f>IFERROR(VLOOKUP(L85,'Zájmové skupiny'!$C$3:$D$27,2,0),"")</f>
        <v/>
      </c>
      <c r="N85" s="18"/>
      <c r="O85" s="1"/>
      <c r="P85" s="1"/>
      <c r="Q85" s="1"/>
      <c r="R85" s="1"/>
      <c r="S85" s="1"/>
      <c r="BN85" s="1"/>
    </row>
    <row r="86" spans="2:66">
      <c r="B86" s="3">
        <v>74</v>
      </c>
      <c r="C86" s="26"/>
      <c r="D86" s="22"/>
      <c r="E86" s="22"/>
      <c r="F86" s="22"/>
      <c r="G86" s="24"/>
      <c r="H86" s="19"/>
      <c r="I86" s="22"/>
      <c r="J86" s="22"/>
      <c r="K86" s="19"/>
      <c r="L86" s="18"/>
      <c r="M86" s="18" t="str">
        <f>IFERROR(VLOOKUP(L86,'Zájmové skupiny'!$C$3:$D$27,2,0),"")</f>
        <v/>
      </c>
      <c r="N86" s="18"/>
      <c r="O86" s="1"/>
      <c r="P86" s="1"/>
      <c r="Q86" s="1"/>
      <c r="R86" s="1"/>
      <c r="S86" s="1"/>
      <c r="BN86" s="1"/>
    </row>
    <row r="87" spans="2:66">
      <c r="B87" s="3">
        <v>75</v>
      </c>
      <c r="C87" s="26"/>
      <c r="D87" s="22"/>
      <c r="E87" s="22"/>
      <c r="F87" s="22"/>
      <c r="G87" s="24"/>
      <c r="H87" s="19"/>
      <c r="I87" s="22"/>
      <c r="J87" s="22"/>
      <c r="K87" s="19"/>
      <c r="L87" s="18"/>
      <c r="M87" s="18" t="str">
        <f>IFERROR(VLOOKUP(L87,'Zájmové skupiny'!$C$3:$D$27,2,0),"")</f>
        <v/>
      </c>
      <c r="N87" s="18"/>
      <c r="O87" s="1"/>
      <c r="P87" s="1"/>
      <c r="Q87" s="1"/>
      <c r="R87" s="1"/>
      <c r="S87" s="1"/>
      <c r="BN87" s="1"/>
    </row>
    <row r="88" spans="2:66">
      <c r="B88" s="3">
        <v>76</v>
      </c>
      <c r="C88" s="26"/>
      <c r="D88" s="22"/>
      <c r="E88" s="22"/>
      <c r="F88" s="22"/>
      <c r="G88" s="24"/>
      <c r="H88" s="19"/>
      <c r="I88" s="22"/>
      <c r="J88" s="22"/>
      <c r="K88" s="19"/>
      <c r="L88" s="18"/>
      <c r="M88" s="18" t="str">
        <f>IFERROR(VLOOKUP(L88,'Zájmové skupiny'!$C$3:$D$27,2,0),"")</f>
        <v/>
      </c>
      <c r="N88" s="18"/>
      <c r="O88" s="1"/>
      <c r="P88" s="1"/>
      <c r="Q88" s="1"/>
      <c r="R88" s="1"/>
      <c r="S88" s="1"/>
      <c r="BN88" s="1"/>
    </row>
    <row r="89" spans="2:66">
      <c r="B89" s="3">
        <v>77</v>
      </c>
      <c r="C89" s="26"/>
      <c r="D89" s="22"/>
      <c r="E89" s="22"/>
      <c r="F89" s="22"/>
      <c r="G89" s="24"/>
      <c r="H89" s="19"/>
      <c r="I89" s="22"/>
      <c r="J89" s="22"/>
      <c r="K89" s="19"/>
      <c r="L89" s="18"/>
      <c r="M89" s="18" t="str">
        <f>IFERROR(VLOOKUP(L89,'Zájmové skupiny'!$C$3:$D$27,2,0),"")</f>
        <v/>
      </c>
      <c r="N89" s="18"/>
      <c r="O89" s="1"/>
      <c r="P89" s="1"/>
      <c r="Q89" s="1"/>
      <c r="R89" s="1"/>
      <c r="S89" s="1"/>
      <c r="BN89" s="1"/>
    </row>
    <row r="90" spans="2:66">
      <c r="B90" s="3">
        <v>78</v>
      </c>
      <c r="C90" s="26"/>
      <c r="D90" s="22"/>
      <c r="E90" s="22"/>
      <c r="F90" s="22"/>
      <c r="G90" s="24"/>
      <c r="H90" s="19"/>
      <c r="I90" s="22"/>
      <c r="J90" s="22"/>
      <c r="K90" s="19"/>
      <c r="L90" s="18"/>
      <c r="M90" s="18" t="str">
        <f>IFERROR(VLOOKUP(L90,'Zájmové skupiny'!$C$3:$D$27,2,0),"")</f>
        <v/>
      </c>
      <c r="N90" s="18"/>
      <c r="O90" s="1"/>
      <c r="P90" s="1"/>
      <c r="Q90" s="1"/>
      <c r="R90" s="1"/>
      <c r="S90" s="1"/>
      <c r="BN90" s="1"/>
    </row>
    <row r="91" spans="2:66">
      <c r="B91" s="3">
        <v>79</v>
      </c>
      <c r="C91" s="26"/>
      <c r="D91" s="22"/>
      <c r="E91" s="22"/>
      <c r="F91" s="22"/>
      <c r="G91" s="24"/>
      <c r="H91" s="19"/>
      <c r="I91" s="22"/>
      <c r="J91" s="22"/>
      <c r="K91" s="19"/>
      <c r="L91" s="18"/>
      <c r="M91" s="18" t="str">
        <f>IFERROR(VLOOKUP(L91,'Zájmové skupiny'!$C$3:$D$27,2,0),"")</f>
        <v/>
      </c>
      <c r="N91" s="18"/>
      <c r="O91" s="1"/>
      <c r="P91" s="1"/>
      <c r="Q91" s="1"/>
      <c r="R91" s="1"/>
      <c r="S91" s="1"/>
      <c r="BN91" s="1"/>
    </row>
    <row r="92" spans="2:66">
      <c r="B92" s="3">
        <v>80</v>
      </c>
      <c r="C92" s="26"/>
      <c r="D92" s="22"/>
      <c r="E92" s="22"/>
      <c r="F92" s="22"/>
      <c r="G92" s="24"/>
      <c r="H92" s="19"/>
      <c r="I92" s="22"/>
      <c r="J92" s="22"/>
      <c r="K92" s="19"/>
      <c r="L92" s="18"/>
      <c r="M92" s="18" t="str">
        <f>IFERROR(VLOOKUP(L92,'Zájmové skupiny'!$C$3:$D$27,2,0),"")</f>
        <v/>
      </c>
      <c r="N92" s="18"/>
      <c r="O92" s="1"/>
      <c r="P92" s="1"/>
      <c r="Q92" s="1"/>
      <c r="R92" s="1"/>
      <c r="S92" s="1"/>
      <c r="BN92" s="1"/>
    </row>
    <row r="93" spans="2:66">
      <c r="B93" s="3">
        <v>81</v>
      </c>
      <c r="C93" s="26"/>
      <c r="D93" s="22"/>
      <c r="E93" s="22"/>
      <c r="F93" s="22"/>
      <c r="G93" s="24"/>
      <c r="H93" s="19"/>
      <c r="I93" s="22"/>
      <c r="J93" s="22"/>
      <c r="K93" s="19"/>
      <c r="L93" s="18"/>
      <c r="M93" s="18" t="str">
        <f>IFERROR(VLOOKUP(L93,'Zájmové skupiny'!$C$3:$D$27,2,0),"")</f>
        <v/>
      </c>
      <c r="N93" s="18"/>
      <c r="O93" s="1"/>
      <c r="P93" s="1"/>
      <c r="Q93" s="1"/>
      <c r="R93" s="1"/>
      <c r="S93" s="1"/>
      <c r="BN93" s="1"/>
    </row>
    <row r="94" spans="2:66">
      <c r="B94" s="3">
        <v>82</v>
      </c>
      <c r="C94" s="26"/>
      <c r="D94" s="22"/>
      <c r="E94" s="22"/>
      <c r="F94" s="22"/>
      <c r="G94" s="24"/>
      <c r="H94" s="19"/>
      <c r="I94" s="22"/>
      <c r="J94" s="22"/>
      <c r="K94" s="19"/>
      <c r="L94" s="18"/>
      <c r="M94" s="18" t="str">
        <f>IFERROR(VLOOKUP(L94,'Zájmové skupiny'!$C$3:$D$27,2,0),"")</f>
        <v/>
      </c>
      <c r="N94" s="18"/>
      <c r="O94" s="1"/>
      <c r="P94" s="1"/>
      <c r="Q94" s="1"/>
      <c r="R94" s="1"/>
      <c r="S94" s="1"/>
      <c r="BN94" s="1"/>
    </row>
    <row r="95" spans="2:66">
      <c r="B95" s="3">
        <v>83</v>
      </c>
      <c r="C95" s="26"/>
      <c r="D95" s="22"/>
      <c r="E95" s="22"/>
      <c r="F95" s="22"/>
      <c r="G95" s="24"/>
      <c r="H95" s="19"/>
      <c r="I95" s="22"/>
      <c r="J95" s="22"/>
      <c r="K95" s="19"/>
      <c r="L95" s="18"/>
      <c r="M95" s="18" t="str">
        <f>IFERROR(VLOOKUP(L95,'Zájmové skupiny'!$C$3:$D$27,2,0),"")</f>
        <v/>
      </c>
      <c r="N95" s="18"/>
      <c r="O95" s="1"/>
      <c r="P95" s="1"/>
      <c r="Q95" s="1"/>
      <c r="R95" s="1"/>
      <c r="S95" s="1"/>
      <c r="BN95" s="1"/>
    </row>
    <row r="96" spans="2:66">
      <c r="B96" s="3">
        <v>84</v>
      </c>
      <c r="C96" s="26"/>
      <c r="D96" s="22"/>
      <c r="E96" s="22"/>
      <c r="F96" s="22"/>
      <c r="G96" s="24"/>
      <c r="H96" s="19"/>
      <c r="I96" s="22"/>
      <c r="J96" s="22"/>
      <c r="K96" s="19"/>
      <c r="L96" s="18"/>
      <c r="M96" s="18" t="str">
        <f>IFERROR(VLOOKUP(L96,'Zájmové skupiny'!$C$3:$D$27,2,0),"")</f>
        <v/>
      </c>
      <c r="N96" s="18"/>
      <c r="O96" s="1"/>
      <c r="P96" s="1"/>
      <c r="Q96" s="1"/>
      <c r="R96" s="1"/>
      <c r="S96" s="1"/>
      <c r="BN96" s="1"/>
    </row>
    <row r="97" spans="2:66">
      <c r="B97" s="3">
        <v>85</v>
      </c>
      <c r="C97" s="26"/>
      <c r="D97" s="22"/>
      <c r="E97" s="22"/>
      <c r="F97" s="22"/>
      <c r="G97" s="24"/>
      <c r="H97" s="19"/>
      <c r="I97" s="22"/>
      <c r="J97" s="22"/>
      <c r="K97" s="19"/>
      <c r="L97" s="18"/>
      <c r="M97" s="18" t="str">
        <f>IFERROR(VLOOKUP(L97,'Zájmové skupiny'!$C$3:$D$27,2,0),"")</f>
        <v/>
      </c>
      <c r="N97" s="18"/>
      <c r="O97" s="1"/>
      <c r="P97" s="1"/>
      <c r="Q97" s="1"/>
      <c r="R97" s="1"/>
      <c r="S97" s="1"/>
      <c r="BN97" s="1"/>
    </row>
    <row r="98" spans="2:66">
      <c r="B98" s="3">
        <v>86</v>
      </c>
      <c r="C98" s="26"/>
      <c r="D98" s="22"/>
      <c r="E98" s="22"/>
      <c r="F98" s="22"/>
      <c r="G98" s="24"/>
      <c r="H98" s="19"/>
      <c r="I98" s="22"/>
      <c r="J98" s="22"/>
      <c r="K98" s="19"/>
      <c r="L98" s="18"/>
      <c r="M98" s="18" t="str">
        <f>IFERROR(VLOOKUP(L98,'Zájmové skupiny'!$C$3:$D$27,2,0),"")</f>
        <v/>
      </c>
      <c r="N98" s="18"/>
      <c r="O98" s="1"/>
      <c r="P98" s="1"/>
      <c r="Q98" s="1"/>
      <c r="R98" s="1"/>
      <c r="S98" s="1"/>
      <c r="BN98" s="1"/>
    </row>
    <row r="99" spans="2:66">
      <c r="B99" s="3">
        <v>87</v>
      </c>
      <c r="C99" s="26"/>
      <c r="D99" s="22"/>
      <c r="E99" s="22"/>
      <c r="F99" s="22"/>
      <c r="G99" s="24"/>
      <c r="H99" s="19"/>
      <c r="I99" s="22"/>
      <c r="J99" s="22"/>
      <c r="K99" s="19"/>
      <c r="L99" s="18"/>
      <c r="M99" s="18" t="str">
        <f>IFERROR(VLOOKUP(L99,'Zájmové skupiny'!$C$3:$D$27,2,0),"")</f>
        <v/>
      </c>
      <c r="N99" s="18"/>
      <c r="O99" s="1"/>
      <c r="P99" s="1"/>
      <c r="Q99" s="1"/>
      <c r="R99" s="1"/>
      <c r="S99" s="1"/>
      <c r="BN99" s="1"/>
    </row>
    <row r="100" spans="2:66">
      <c r="B100" s="3">
        <v>88</v>
      </c>
      <c r="C100" s="26"/>
      <c r="D100" s="22"/>
      <c r="E100" s="22"/>
      <c r="F100" s="22"/>
      <c r="G100" s="24"/>
      <c r="H100" s="19"/>
      <c r="I100" s="22"/>
      <c r="J100" s="22"/>
      <c r="K100" s="19"/>
      <c r="L100" s="18"/>
      <c r="M100" s="18" t="str">
        <f>IFERROR(VLOOKUP(L100,'Zájmové skupiny'!$C$3:$D$27,2,0),"")</f>
        <v/>
      </c>
      <c r="N100" s="18"/>
      <c r="O100" s="1"/>
      <c r="P100" s="1"/>
      <c r="Q100" s="1"/>
      <c r="R100" s="1"/>
      <c r="S100" s="1"/>
      <c r="BN100" s="1"/>
    </row>
    <row r="101" spans="2:66">
      <c r="B101" s="3">
        <v>89</v>
      </c>
      <c r="C101" s="26"/>
      <c r="D101" s="22"/>
      <c r="E101" s="22"/>
      <c r="F101" s="22"/>
      <c r="G101" s="24"/>
      <c r="H101" s="19"/>
      <c r="I101" s="22"/>
      <c r="J101" s="22"/>
      <c r="K101" s="19"/>
      <c r="L101" s="18"/>
      <c r="M101" s="18" t="str">
        <f>IFERROR(VLOOKUP(L101,'Zájmové skupiny'!$C$3:$D$27,2,0),"")</f>
        <v/>
      </c>
      <c r="N101" s="18"/>
      <c r="O101" s="1"/>
      <c r="P101" s="1"/>
      <c r="Q101" s="1"/>
      <c r="R101" s="1"/>
      <c r="S101" s="1"/>
      <c r="BN101" s="1"/>
    </row>
    <row r="102" spans="2:66">
      <c r="B102" s="3">
        <v>90</v>
      </c>
      <c r="C102" s="26"/>
      <c r="D102" s="22"/>
      <c r="E102" s="22"/>
      <c r="F102" s="22"/>
      <c r="G102" s="24"/>
      <c r="H102" s="19"/>
      <c r="I102" s="22"/>
      <c r="J102" s="22"/>
      <c r="K102" s="19"/>
      <c r="L102" s="18"/>
      <c r="M102" s="18" t="str">
        <f>IFERROR(VLOOKUP(L102,'Zájmové skupiny'!$C$3:$D$27,2,0),"")</f>
        <v/>
      </c>
      <c r="N102" s="18"/>
      <c r="O102" s="1"/>
      <c r="P102" s="1"/>
      <c r="Q102" s="1"/>
      <c r="R102" s="1"/>
      <c r="S102" s="1"/>
      <c r="BN102" s="1"/>
    </row>
    <row r="103" spans="2:66">
      <c r="B103" s="3">
        <v>91</v>
      </c>
      <c r="C103" s="26"/>
      <c r="D103" s="22"/>
      <c r="E103" s="22"/>
      <c r="F103" s="22"/>
      <c r="G103" s="24"/>
      <c r="H103" s="19"/>
      <c r="I103" s="22"/>
      <c r="J103" s="22"/>
      <c r="K103" s="19"/>
      <c r="L103" s="18"/>
      <c r="M103" s="18" t="str">
        <f>IFERROR(VLOOKUP(L103,'Zájmové skupiny'!$C$3:$D$27,2,0),"")</f>
        <v/>
      </c>
      <c r="N103" s="18"/>
      <c r="O103" s="1"/>
      <c r="P103" s="1"/>
      <c r="Q103" s="1"/>
      <c r="R103" s="1"/>
      <c r="S103" s="1"/>
      <c r="BN103" s="1"/>
    </row>
    <row r="104" spans="2:66">
      <c r="B104" s="3">
        <v>92</v>
      </c>
      <c r="C104" s="26"/>
      <c r="D104" s="22"/>
      <c r="E104" s="22"/>
      <c r="F104" s="22"/>
      <c r="G104" s="24"/>
      <c r="H104" s="19"/>
      <c r="I104" s="22"/>
      <c r="J104" s="22"/>
      <c r="K104" s="19"/>
      <c r="L104" s="18"/>
      <c r="M104" s="18" t="str">
        <f>IFERROR(VLOOKUP(L104,'Zájmové skupiny'!$C$3:$D$27,2,0),"")</f>
        <v/>
      </c>
      <c r="N104" s="18"/>
      <c r="O104" s="1"/>
      <c r="P104" s="1"/>
      <c r="Q104" s="1"/>
      <c r="R104" s="1"/>
      <c r="S104" s="1"/>
      <c r="BN104" s="1"/>
    </row>
    <row r="105" spans="2:66">
      <c r="B105" s="3">
        <v>93</v>
      </c>
      <c r="C105" s="26"/>
      <c r="D105" s="22"/>
      <c r="E105" s="22"/>
      <c r="F105" s="22"/>
      <c r="G105" s="24"/>
      <c r="H105" s="19"/>
      <c r="I105" s="22"/>
      <c r="J105" s="22"/>
      <c r="K105" s="19"/>
      <c r="L105" s="18"/>
      <c r="M105" s="18" t="str">
        <f>IFERROR(VLOOKUP(L105,'Zájmové skupiny'!$C$3:$D$27,2,0),"")</f>
        <v/>
      </c>
      <c r="N105" s="18"/>
      <c r="O105" s="1"/>
      <c r="P105" s="1"/>
      <c r="Q105" s="1"/>
      <c r="R105" s="1"/>
      <c r="S105" s="1"/>
      <c r="BN105" s="1"/>
    </row>
    <row r="106" spans="2:66">
      <c r="B106" s="3">
        <v>94</v>
      </c>
      <c r="C106" s="26"/>
      <c r="D106" s="22"/>
      <c r="E106" s="22"/>
      <c r="F106" s="22"/>
      <c r="G106" s="24"/>
      <c r="H106" s="19"/>
      <c r="I106" s="22"/>
      <c r="J106" s="22"/>
      <c r="K106" s="19"/>
      <c r="L106" s="18"/>
      <c r="M106" s="18" t="str">
        <f>IFERROR(VLOOKUP(L106,'Zájmové skupiny'!$C$3:$D$27,2,0),"")</f>
        <v/>
      </c>
      <c r="N106" s="18"/>
      <c r="O106" s="1"/>
      <c r="P106" s="1"/>
      <c r="Q106" s="1"/>
      <c r="R106" s="1"/>
      <c r="S106" s="1"/>
      <c r="BN106" s="1"/>
    </row>
    <row r="107" spans="2:66">
      <c r="B107" s="3">
        <v>95</v>
      </c>
      <c r="C107" s="26"/>
      <c r="D107" s="22"/>
      <c r="E107" s="22"/>
      <c r="F107" s="22"/>
      <c r="G107" s="24"/>
      <c r="H107" s="19"/>
      <c r="I107" s="22"/>
      <c r="J107" s="22"/>
      <c r="K107" s="19"/>
      <c r="L107" s="18"/>
      <c r="M107" s="18" t="str">
        <f>IFERROR(VLOOKUP(L107,'Zájmové skupiny'!$C$3:$D$27,2,0),"")</f>
        <v/>
      </c>
      <c r="N107" s="18"/>
      <c r="O107" s="1"/>
      <c r="P107" s="1"/>
      <c r="Q107" s="1"/>
      <c r="R107" s="1"/>
      <c r="S107" s="1"/>
      <c r="BN107" s="1"/>
    </row>
    <row r="108" spans="2:66">
      <c r="B108" s="3">
        <v>96</v>
      </c>
      <c r="C108" s="26"/>
      <c r="D108" s="22"/>
      <c r="E108" s="22"/>
      <c r="F108" s="22"/>
      <c r="G108" s="24"/>
      <c r="H108" s="19"/>
      <c r="I108" s="22"/>
      <c r="J108" s="22"/>
      <c r="K108" s="19"/>
      <c r="L108" s="18"/>
      <c r="M108" s="18" t="str">
        <f>IFERROR(VLOOKUP(L108,'Zájmové skupiny'!$C$3:$D$27,2,0),"")</f>
        <v/>
      </c>
      <c r="N108" s="18"/>
      <c r="O108" s="1"/>
      <c r="P108" s="1"/>
      <c r="Q108" s="1"/>
      <c r="R108" s="1"/>
      <c r="S108" s="1"/>
      <c r="BN108" s="1"/>
    </row>
    <row r="109" spans="2:66">
      <c r="B109" s="3">
        <v>97</v>
      </c>
      <c r="C109" s="26"/>
      <c r="D109" s="22"/>
      <c r="E109" s="22"/>
      <c r="F109" s="22"/>
      <c r="G109" s="24"/>
      <c r="H109" s="19"/>
      <c r="I109" s="22"/>
      <c r="J109" s="22"/>
      <c r="K109" s="19"/>
      <c r="L109" s="18"/>
      <c r="M109" s="18" t="str">
        <f>IFERROR(VLOOKUP(L109,'Zájmové skupiny'!$C$3:$D$27,2,0),"")</f>
        <v/>
      </c>
      <c r="N109" s="18"/>
      <c r="O109" s="1"/>
      <c r="P109" s="1"/>
      <c r="Q109" s="1"/>
      <c r="R109" s="1"/>
      <c r="S109" s="1"/>
      <c r="BN109" s="1"/>
    </row>
    <row r="110" spans="2:66">
      <c r="B110" s="3">
        <v>98</v>
      </c>
      <c r="C110" s="26"/>
      <c r="D110" s="22"/>
      <c r="E110" s="22"/>
      <c r="F110" s="22"/>
      <c r="G110" s="24"/>
      <c r="H110" s="19"/>
      <c r="I110" s="22"/>
      <c r="J110" s="22"/>
      <c r="K110" s="19"/>
      <c r="L110" s="18"/>
      <c r="M110" s="18" t="str">
        <f>IFERROR(VLOOKUP(L110,'Zájmové skupiny'!$C$3:$D$27,2,0),"")</f>
        <v/>
      </c>
      <c r="N110" s="18"/>
      <c r="O110" s="1"/>
      <c r="P110" s="1"/>
      <c r="Q110" s="1"/>
      <c r="R110" s="1"/>
      <c r="S110" s="1"/>
      <c r="BN110" s="1"/>
    </row>
    <row r="111" spans="2:66">
      <c r="B111" s="3">
        <v>99</v>
      </c>
      <c r="C111" s="26"/>
      <c r="D111" s="22"/>
      <c r="E111" s="22"/>
      <c r="F111" s="22"/>
      <c r="G111" s="24"/>
      <c r="H111" s="19"/>
      <c r="I111" s="22"/>
      <c r="J111" s="22"/>
      <c r="K111" s="19"/>
      <c r="L111" s="18"/>
      <c r="M111" s="18" t="str">
        <f>IFERROR(VLOOKUP(L111,'Zájmové skupiny'!$C$3:$D$27,2,0),"")</f>
        <v/>
      </c>
      <c r="N111" s="18"/>
      <c r="O111" s="1"/>
      <c r="P111" s="1"/>
      <c r="Q111" s="1"/>
      <c r="R111" s="1"/>
      <c r="S111" s="1"/>
      <c r="BN111" s="1"/>
    </row>
    <row r="112" spans="2:66">
      <c r="B112" s="3">
        <v>100</v>
      </c>
      <c r="C112" s="26"/>
      <c r="D112" s="22"/>
      <c r="E112" s="22"/>
      <c r="F112" s="22"/>
      <c r="G112" s="24"/>
      <c r="H112" s="19"/>
      <c r="I112" s="22"/>
      <c r="J112" s="22"/>
      <c r="K112" s="19"/>
      <c r="L112" s="18"/>
      <c r="M112" s="18" t="str">
        <f>IFERROR(VLOOKUP(L112,'Zájmové skupiny'!$C$3:$D$27,2,0),"")</f>
        <v/>
      </c>
      <c r="N112" s="18"/>
      <c r="O112" s="1"/>
      <c r="P112" s="1"/>
      <c r="Q112" s="1"/>
      <c r="R112" s="1"/>
      <c r="S112" s="1"/>
      <c r="BN112" s="1"/>
    </row>
    <row r="113" spans="2:66">
      <c r="B113" s="3">
        <v>101</v>
      </c>
      <c r="C113" s="26"/>
      <c r="D113" s="22"/>
      <c r="E113" s="22"/>
      <c r="F113" s="22"/>
      <c r="G113" s="24"/>
      <c r="H113" s="19"/>
      <c r="I113" s="22"/>
      <c r="J113" s="22"/>
      <c r="K113" s="19"/>
      <c r="L113" s="18"/>
      <c r="M113" s="18" t="str">
        <f>IFERROR(VLOOKUP(L113,'Zájmové skupiny'!$C$3:$D$27,2,0),"")</f>
        <v/>
      </c>
      <c r="N113" s="18"/>
      <c r="O113" s="1"/>
      <c r="P113" s="1"/>
      <c r="Q113" s="1"/>
      <c r="R113" s="1"/>
      <c r="S113" s="1"/>
      <c r="BN113" s="1"/>
    </row>
    <row r="114" spans="2:66">
      <c r="B114" s="3">
        <v>102</v>
      </c>
      <c r="C114" s="26"/>
      <c r="D114" s="22"/>
      <c r="E114" s="22"/>
      <c r="F114" s="22"/>
      <c r="G114" s="24"/>
      <c r="H114" s="19"/>
      <c r="I114" s="22"/>
      <c r="J114" s="22"/>
      <c r="K114" s="19"/>
      <c r="L114" s="18"/>
      <c r="M114" s="18" t="str">
        <f>IFERROR(VLOOKUP(L114,'Zájmové skupiny'!$C$3:$D$27,2,0),"")</f>
        <v/>
      </c>
      <c r="N114" s="18"/>
      <c r="O114" s="1"/>
      <c r="P114" s="1"/>
      <c r="Q114" s="1"/>
      <c r="R114" s="1"/>
      <c r="S114" s="1"/>
      <c r="BN114" s="1"/>
    </row>
    <row r="115" spans="2:66">
      <c r="B115" s="3">
        <v>103</v>
      </c>
      <c r="C115" s="26"/>
      <c r="D115" s="22"/>
      <c r="E115" s="22"/>
      <c r="F115" s="22"/>
      <c r="G115" s="24"/>
      <c r="H115" s="19"/>
      <c r="I115" s="22"/>
      <c r="J115" s="22"/>
      <c r="K115" s="19"/>
      <c r="L115" s="18"/>
      <c r="M115" s="18" t="str">
        <f>IFERROR(VLOOKUP(L115,'Zájmové skupiny'!$C$3:$D$27,2,0),"")</f>
        <v/>
      </c>
      <c r="N115" s="18"/>
      <c r="O115" s="1"/>
      <c r="P115" s="1"/>
      <c r="Q115" s="1"/>
      <c r="R115" s="1"/>
      <c r="S115" s="1"/>
      <c r="BN115" s="1"/>
    </row>
    <row r="116" spans="2:66">
      <c r="B116" s="3">
        <v>104</v>
      </c>
      <c r="C116" s="26"/>
      <c r="D116" s="22"/>
      <c r="E116" s="22"/>
      <c r="F116" s="22"/>
      <c r="G116" s="24"/>
      <c r="H116" s="19"/>
      <c r="I116" s="22"/>
      <c r="J116" s="22"/>
      <c r="K116" s="19"/>
      <c r="L116" s="18"/>
      <c r="M116" s="18" t="str">
        <f>IFERROR(VLOOKUP(L116,'Zájmové skupiny'!$C$3:$D$27,2,0),"")</f>
        <v/>
      </c>
      <c r="N116" s="18"/>
      <c r="O116" s="1"/>
      <c r="P116" s="1"/>
      <c r="Q116" s="1"/>
      <c r="R116" s="1"/>
      <c r="S116" s="1"/>
      <c r="BN116" s="1"/>
    </row>
    <row r="117" spans="2:66">
      <c r="B117" s="3">
        <v>105</v>
      </c>
      <c r="C117" s="26"/>
      <c r="D117" s="22"/>
      <c r="E117" s="22"/>
      <c r="F117" s="22"/>
      <c r="G117" s="24"/>
      <c r="H117" s="19"/>
      <c r="I117" s="22"/>
      <c r="J117" s="22"/>
      <c r="K117" s="19"/>
      <c r="L117" s="18"/>
      <c r="M117" s="18" t="str">
        <f>IFERROR(VLOOKUP(L117,'Zájmové skupiny'!$C$3:$D$27,2,0),"")</f>
        <v/>
      </c>
      <c r="N117" s="18"/>
      <c r="O117" s="1"/>
      <c r="P117" s="1"/>
      <c r="Q117" s="1"/>
      <c r="R117" s="1"/>
      <c r="S117" s="1"/>
      <c r="BN117" s="1"/>
    </row>
    <row r="118" spans="2:66">
      <c r="B118" s="3">
        <v>106</v>
      </c>
      <c r="C118" s="26"/>
      <c r="D118" s="22"/>
      <c r="E118" s="22"/>
      <c r="F118" s="22"/>
      <c r="G118" s="24"/>
      <c r="H118" s="19"/>
      <c r="I118" s="22"/>
      <c r="J118" s="22"/>
      <c r="K118" s="19"/>
      <c r="L118" s="18"/>
      <c r="M118" s="18" t="str">
        <f>IFERROR(VLOOKUP(L118,'Zájmové skupiny'!$C$3:$D$27,2,0),"")</f>
        <v/>
      </c>
      <c r="N118" s="18"/>
      <c r="O118" s="1"/>
      <c r="P118" s="1"/>
      <c r="Q118" s="1"/>
      <c r="R118" s="1"/>
      <c r="S118" s="1"/>
      <c r="BN118" s="1"/>
    </row>
    <row r="119" spans="2:66">
      <c r="B119" s="3">
        <v>107</v>
      </c>
      <c r="C119" s="26"/>
      <c r="D119" s="22"/>
      <c r="E119" s="22"/>
      <c r="F119" s="22"/>
      <c r="G119" s="24"/>
      <c r="H119" s="19"/>
      <c r="I119" s="22"/>
      <c r="J119" s="22"/>
      <c r="K119" s="19"/>
      <c r="L119" s="18"/>
      <c r="M119" s="18" t="str">
        <f>IFERROR(VLOOKUP(L119,'Zájmové skupiny'!$C$3:$D$27,2,0),"")</f>
        <v/>
      </c>
      <c r="N119" s="18"/>
      <c r="O119" s="1"/>
      <c r="P119" s="1"/>
      <c r="Q119" s="1"/>
      <c r="R119" s="1"/>
      <c r="S119" s="1"/>
      <c r="BN119" s="1"/>
    </row>
    <row r="120" spans="2:66">
      <c r="B120" s="3">
        <v>108</v>
      </c>
      <c r="C120" s="26"/>
      <c r="D120" s="22"/>
      <c r="E120" s="22"/>
      <c r="F120" s="22"/>
      <c r="G120" s="24"/>
      <c r="H120" s="19"/>
      <c r="I120" s="22"/>
      <c r="J120" s="22"/>
      <c r="K120" s="19"/>
      <c r="L120" s="18"/>
      <c r="M120" s="18" t="str">
        <f>IFERROR(VLOOKUP(L120,'Zájmové skupiny'!$C$3:$D$27,2,0),"")</f>
        <v/>
      </c>
      <c r="N120" s="18"/>
      <c r="O120" s="1"/>
      <c r="P120" s="1"/>
      <c r="Q120" s="1"/>
      <c r="R120" s="1"/>
      <c r="S120" s="1"/>
      <c r="BN120" s="1"/>
    </row>
    <row r="121" spans="2:66">
      <c r="B121" s="3">
        <v>109</v>
      </c>
      <c r="C121" s="26"/>
      <c r="D121" s="22"/>
      <c r="E121" s="22"/>
      <c r="F121" s="22"/>
      <c r="G121" s="24"/>
      <c r="H121" s="19"/>
      <c r="I121" s="22"/>
      <c r="J121" s="22"/>
      <c r="K121" s="19"/>
      <c r="L121" s="18"/>
      <c r="M121" s="18" t="str">
        <f>IFERROR(VLOOKUP(L121,'Zájmové skupiny'!$C$3:$D$27,2,0),"")</f>
        <v/>
      </c>
      <c r="N121" s="18"/>
      <c r="O121" s="1"/>
      <c r="P121" s="1"/>
      <c r="Q121" s="1"/>
      <c r="R121" s="1"/>
      <c r="S121" s="1"/>
      <c r="BN121" s="1"/>
    </row>
    <row r="122" spans="2:66">
      <c r="B122" s="3">
        <v>110</v>
      </c>
      <c r="C122" s="26"/>
      <c r="D122" s="22"/>
      <c r="E122" s="22"/>
      <c r="F122" s="22"/>
      <c r="G122" s="24"/>
      <c r="H122" s="19"/>
      <c r="I122" s="22"/>
      <c r="J122" s="22"/>
      <c r="K122" s="19"/>
      <c r="L122" s="18"/>
      <c r="M122" s="18" t="str">
        <f>IFERROR(VLOOKUP(L122,'Zájmové skupiny'!$C$3:$D$27,2,0),"")</f>
        <v/>
      </c>
      <c r="N122" s="18"/>
      <c r="O122" s="1"/>
      <c r="P122" s="1"/>
      <c r="Q122" s="1"/>
      <c r="R122" s="1"/>
      <c r="S122" s="1"/>
      <c r="BN122" s="1"/>
    </row>
    <row r="123" spans="2:66">
      <c r="B123" s="3">
        <v>111</v>
      </c>
      <c r="C123" s="26"/>
      <c r="D123" s="22"/>
      <c r="E123" s="22"/>
      <c r="F123" s="22"/>
      <c r="G123" s="24"/>
      <c r="H123" s="19"/>
      <c r="I123" s="22"/>
      <c r="J123" s="22"/>
      <c r="K123" s="19"/>
      <c r="L123" s="18"/>
      <c r="M123" s="18" t="str">
        <f>IFERROR(VLOOKUP(L123,'Zájmové skupiny'!$C$3:$D$27,2,0),"")</f>
        <v/>
      </c>
      <c r="N123" s="18"/>
      <c r="O123" s="1"/>
      <c r="P123" s="1"/>
      <c r="Q123" s="1"/>
      <c r="R123" s="1"/>
      <c r="S123" s="1"/>
      <c r="BN123" s="1"/>
    </row>
    <row r="124" spans="2:66">
      <c r="B124" s="3">
        <v>112</v>
      </c>
      <c r="C124" s="26"/>
      <c r="D124" s="22"/>
      <c r="E124" s="22"/>
      <c r="F124" s="22"/>
      <c r="G124" s="24"/>
      <c r="H124" s="19"/>
      <c r="I124" s="22"/>
      <c r="J124" s="22"/>
      <c r="K124" s="19"/>
      <c r="L124" s="18"/>
      <c r="M124" s="18" t="str">
        <f>IFERROR(VLOOKUP(L124,'Zájmové skupiny'!$C$3:$D$27,2,0),"")</f>
        <v/>
      </c>
      <c r="N124" s="18"/>
      <c r="O124" s="1"/>
      <c r="P124" s="1"/>
      <c r="Q124" s="1"/>
      <c r="R124" s="1"/>
      <c r="S124" s="1"/>
      <c r="BN124" s="1"/>
    </row>
    <row r="125" spans="2:66">
      <c r="B125" s="3">
        <v>113</v>
      </c>
      <c r="C125" s="26"/>
      <c r="D125" s="22"/>
      <c r="E125" s="22"/>
      <c r="F125" s="22"/>
      <c r="G125" s="24"/>
      <c r="H125" s="19"/>
      <c r="I125" s="22"/>
      <c r="J125" s="22"/>
      <c r="K125" s="19"/>
      <c r="L125" s="18"/>
      <c r="M125" s="18" t="str">
        <f>IFERROR(VLOOKUP(L125,'Zájmové skupiny'!$C$3:$D$27,2,0),"")</f>
        <v/>
      </c>
      <c r="N125" s="18"/>
      <c r="O125" s="1"/>
      <c r="P125" s="1"/>
      <c r="Q125" s="1"/>
      <c r="R125" s="1"/>
      <c r="S125" s="1"/>
      <c r="BN125" s="1"/>
    </row>
    <row r="126" spans="2:66">
      <c r="B126" s="3">
        <v>114</v>
      </c>
      <c r="C126" s="26"/>
      <c r="D126" s="22"/>
      <c r="E126" s="22"/>
      <c r="F126" s="22"/>
      <c r="G126" s="24"/>
      <c r="H126" s="19"/>
      <c r="I126" s="22"/>
      <c r="J126" s="22"/>
      <c r="K126" s="19"/>
      <c r="L126" s="18"/>
      <c r="M126" s="18" t="str">
        <f>IFERROR(VLOOKUP(L126,'Zájmové skupiny'!$C$3:$D$27,2,0),"")</f>
        <v/>
      </c>
      <c r="N126" s="18"/>
      <c r="O126" s="1"/>
      <c r="P126" s="1"/>
      <c r="Q126" s="1"/>
      <c r="R126" s="1"/>
      <c r="S126" s="1"/>
      <c r="BN126" s="1"/>
    </row>
    <row r="127" spans="2:66">
      <c r="B127" s="3">
        <v>115</v>
      </c>
      <c r="C127" s="26"/>
      <c r="D127" s="22"/>
      <c r="E127" s="22"/>
      <c r="F127" s="22"/>
      <c r="G127" s="24"/>
      <c r="H127" s="19"/>
      <c r="I127" s="22"/>
      <c r="J127" s="22"/>
      <c r="K127" s="19"/>
      <c r="L127" s="18"/>
      <c r="M127" s="18" t="str">
        <f>IFERROR(VLOOKUP(L127,'Zájmové skupiny'!$C$3:$D$27,2,0),"")</f>
        <v/>
      </c>
      <c r="N127" s="18"/>
      <c r="O127" s="1"/>
      <c r="P127" s="1"/>
      <c r="Q127" s="1"/>
      <c r="R127" s="1"/>
      <c r="S127" s="1"/>
      <c r="BN127" s="1"/>
    </row>
    <row r="128" spans="2:66">
      <c r="B128" s="3">
        <v>116</v>
      </c>
      <c r="C128" s="26"/>
      <c r="D128" s="22"/>
      <c r="E128" s="22"/>
      <c r="F128" s="22"/>
      <c r="G128" s="24"/>
      <c r="H128" s="19"/>
      <c r="I128" s="22"/>
      <c r="J128" s="22"/>
      <c r="K128" s="19"/>
      <c r="L128" s="18"/>
      <c r="M128" s="18" t="str">
        <f>IFERROR(VLOOKUP(L128,'Zájmové skupiny'!$C$3:$D$27,2,0),"")</f>
        <v/>
      </c>
      <c r="N128" s="18"/>
      <c r="O128" s="1"/>
      <c r="P128" s="1"/>
      <c r="Q128" s="1"/>
      <c r="R128" s="1"/>
      <c r="S128" s="1"/>
      <c r="BN128" s="1"/>
    </row>
    <row r="129" spans="2:66">
      <c r="B129" s="3">
        <v>117</v>
      </c>
      <c r="C129" s="26"/>
      <c r="D129" s="22"/>
      <c r="E129" s="22"/>
      <c r="F129" s="22"/>
      <c r="G129" s="24"/>
      <c r="H129" s="19"/>
      <c r="I129" s="22"/>
      <c r="J129" s="22"/>
      <c r="K129" s="19"/>
      <c r="L129" s="18"/>
      <c r="M129" s="18" t="str">
        <f>IFERROR(VLOOKUP(L129,'Zájmové skupiny'!$C$3:$D$27,2,0),"")</f>
        <v/>
      </c>
      <c r="N129" s="18"/>
      <c r="O129" s="1"/>
      <c r="P129" s="1"/>
      <c r="Q129" s="1"/>
      <c r="R129" s="1"/>
      <c r="S129" s="1"/>
      <c r="BN129" s="1"/>
    </row>
    <row r="130" spans="2:66">
      <c r="B130" s="3">
        <v>118</v>
      </c>
      <c r="C130" s="26"/>
      <c r="D130" s="22"/>
      <c r="E130" s="22"/>
      <c r="F130" s="22"/>
      <c r="G130" s="24"/>
      <c r="H130" s="19"/>
      <c r="I130" s="22"/>
      <c r="J130" s="22"/>
      <c r="K130" s="19"/>
      <c r="L130" s="18"/>
      <c r="M130" s="18" t="str">
        <f>IFERROR(VLOOKUP(L130,'Zájmové skupiny'!$C$3:$D$27,2,0),"")</f>
        <v/>
      </c>
      <c r="N130" s="18"/>
      <c r="O130" s="1"/>
      <c r="P130" s="1"/>
      <c r="Q130" s="1"/>
      <c r="R130" s="1"/>
      <c r="S130" s="1"/>
      <c r="BN130" s="1"/>
    </row>
    <row r="131" spans="2:66">
      <c r="B131" s="3">
        <v>119</v>
      </c>
      <c r="C131" s="26"/>
      <c r="D131" s="22"/>
      <c r="E131" s="22"/>
      <c r="F131" s="22"/>
      <c r="G131" s="24"/>
      <c r="H131" s="19"/>
      <c r="I131" s="22"/>
      <c r="J131" s="22"/>
      <c r="K131" s="19"/>
      <c r="L131" s="18"/>
      <c r="M131" s="18" t="str">
        <f>IFERROR(VLOOKUP(L131,'Zájmové skupiny'!$C$3:$D$27,2,0),"")</f>
        <v/>
      </c>
      <c r="N131" s="18"/>
      <c r="O131" s="1"/>
      <c r="P131" s="1"/>
      <c r="Q131" s="1"/>
      <c r="R131" s="1"/>
      <c r="S131" s="1"/>
      <c r="BN131" s="1"/>
    </row>
    <row r="132" spans="2:66">
      <c r="B132" s="3">
        <v>120</v>
      </c>
      <c r="C132" s="26"/>
      <c r="D132" s="22"/>
      <c r="E132" s="22"/>
      <c r="F132" s="22"/>
      <c r="G132" s="24"/>
      <c r="H132" s="19"/>
      <c r="I132" s="22"/>
      <c r="J132" s="22"/>
      <c r="K132" s="19"/>
      <c r="L132" s="18"/>
      <c r="M132" s="18" t="str">
        <f>IFERROR(VLOOKUP(L132,'Zájmové skupiny'!$C$3:$D$27,2,0),"")</f>
        <v/>
      </c>
      <c r="N132" s="18"/>
      <c r="O132" s="1"/>
      <c r="P132" s="1"/>
      <c r="Q132" s="1"/>
      <c r="R132" s="1"/>
      <c r="S132" s="1"/>
      <c r="BN132" s="1"/>
    </row>
    <row r="133" spans="2:66">
      <c r="B133" s="3">
        <v>121</v>
      </c>
      <c r="C133" s="26"/>
      <c r="D133" s="22"/>
      <c r="E133" s="22"/>
      <c r="F133" s="22"/>
      <c r="G133" s="24"/>
      <c r="H133" s="19"/>
      <c r="I133" s="22"/>
      <c r="J133" s="22"/>
      <c r="K133" s="19"/>
      <c r="L133" s="18"/>
      <c r="M133" s="18" t="str">
        <f>IFERROR(VLOOKUP(L133,'Zájmové skupiny'!$C$3:$D$27,2,0),"")</f>
        <v/>
      </c>
      <c r="N133" s="18"/>
      <c r="O133" s="1"/>
      <c r="P133" s="1"/>
      <c r="Q133" s="1"/>
      <c r="R133" s="1"/>
      <c r="S133" s="1"/>
      <c r="BN133" s="1"/>
    </row>
    <row r="134" spans="2:66">
      <c r="B134" s="3">
        <v>122</v>
      </c>
      <c r="C134" s="26"/>
      <c r="D134" s="22"/>
      <c r="E134" s="22"/>
      <c r="F134" s="22"/>
      <c r="G134" s="24"/>
      <c r="H134" s="19"/>
      <c r="I134" s="22"/>
      <c r="J134" s="22"/>
      <c r="K134" s="19"/>
      <c r="L134" s="18"/>
      <c r="M134" s="18" t="str">
        <f>IFERROR(VLOOKUP(L134,'Zájmové skupiny'!$C$3:$D$27,2,0),"")</f>
        <v/>
      </c>
      <c r="N134" s="18"/>
      <c r="O134" s="1"/>
      <c r="P134" s="1"/>
      <c r="Q134" s="1"/>
      <c r="R134" s="1"/>
      <c r="S134" s="1"/>
      <c r="BN134" s="1"/>
    </row>
    <row r="135" spans="2:66">
      <c r="B135" s="3">
        <v>123</v>
      </c>
      <c r="C135" s="26"/>
      <c r="D135" s="22"/>
      <c r="E135" s="22"/>
      <c r="F135" s="22"/>
      <c r="G135" s="24"/>
      <c r="H135" s="19"/>
      <c r="I135" s="22"/>
      <c r="J135" s="22"/>
      <c r="K135" s="19"/>
      <c r="L135" s="18"/>
      <c r="M135" s="18" t="str">
        <f>IFERROR(VLOOKUP(L135,'Zájmové skupiny'!$C$3:$D$27,2,0),"")</f>
        <v/>
      </c>
      <c r="N135" s="18"/>
      <c r="O135" s="1"/>
      <c r="P135" s="1"/>
      <c r="Q135" s="1"/>
      <c r="R135" s="1"/>
      <c r="S135" s="1"/>
      <c r="BN135" s="1"/>
    </row>
    <row r="136" spans="2:66">
      <c r="B136" s="3">
        <v>124</v>
      </c>
      <c r="C136" s="26"/>
      <c r="D136" s="22"/>
      <c r="E136" s="22"/>
      <c r="F136" s="22"/>
      <c r="G136" s="24"/>
      <c r="H136" s="19"/>
      <c r="I136" s="22"/>
      <c r="J136" s="22"/>
      <c r="K136" s="19"/>
      <c r="L136" s="18"/>
      <c r="M136" s="18" t="str">
        <f>IFERROR(VLOOKUP(L136,'Zájmové skupiny'!$C$3:$D$27,2,0),"")</f>
        <v/>
      </c>
      <c r="N136" s="18"/>
      <c r="O136" s="1"/>
      <c r="P136" s="1"/>
      <c r="Q136" s="1"/>
      <c r="R136" s="1"/>
      <c r="S136" s="1"/>
      <c r="BN136" s="1"/>
    </row>
    <row r="137" spans="2:66">
      <c r="B137" s="3">
        <v>125</v>
      </c>
      <c r="C137" s="26"/>
      <c r="D137" s="22"/>
      <c r="E137" s="22"/>
      <c r="F137" s="22"/>
      <c r="G137" s="24"/>
      <c r="H137" s="19"/>
      <c r="I137" s="22"/>
      <c r="J137" s="22"/>
      <c r="K137" s="19"/>
      <c r="L137" s="18"/>
      <c r="M137" s="18" t="str">
        <f>IFERROR(VLOOKUP(L137,'Zájmové skupiny'!$C$3:$D$27,2,0),"")</f>
        <v/>
      </c>
      <c r="N137" s="18"/>
      <c r="O137" s="1"/>
      <c r="P137" s="1"/>
      <c r="Q137" s="1"/>
      <c r="R137" s="1"/>
      <c r="S137" s="1"/>
      <c r="BN137" s="1"/>
    </row>
    <row r="138" spans="2:66">
      <c r="B138" s="3">
        <v>126</v>
      </c>
      <c r="C138" s="26"/>
      <c r="D138" s="22"/>
      <c r="E138" s="22"/>
      <c r="F138" s="22"/>
      <c r="G138" s="24"/>
      <c r="H138" s="19"/>
      <c r="I138" s="22"/>
      <c r="J138" s="22"/>
      <c r="K138" s="19"/>
      <c r="L138" s="18"/>
      <c r="M138" s="18" t="str">
        <f>IFERROR(VLOOKUP(L138,'Zájmové skupiny'!$C$3:$D$27,2,0),"")</f>
        <v/>
      </c>
      <c r="N138" s="18"/>
      <c r="O138" s="1"/>
      <c r="P138" s="1"/>
      <c r="Q138" s="1"/>
      <c r="R138" s="1"/>
      <c r="S138" s="1"/>
      <c r="BN138" s="1"/>
    </row>
    <row r="139" spans="2:66">
      <c r="B139" s="3">
        <v>127</v>
      </c>
      <c r="C139" s="26"/>
      <c r="D139" s="22"/>
      <c r="E139" s="22"/>
      <c r="F139" s="22"/>
      <c r="G139" s="24"/>
      <c r="H139" s="19"/>
      <c r="I139" s="22"/>
      <c r="J139" s="22"/>
      <c r="K139" s="19"/>
      <c r="L139" s="18"/>
      <c r="M139" s="18" t="str">
        <f>IFERROR(VLOOKUP(L139,'Zájmové skupiny'!$C$3:$D$27,2,0),"")</f>
        <v/>
      </c>
      <c r="N139" s="18"/>
      <c r="O139" s="1"/>
      <c r="P139" s="1"/>
      <c r="Q139" s="1"/>
      <c r="R139" s="1"/>
      <c r="S139" s="1"/>
      <c r="BN139" s="1"/>
    </row>
    <row r="140" spans="2:66">
      <c r="B140" s="3">
        <v>128</v>
      </c>
      <c r="C140" s="26"/>
      <c r="D140" s="22"/>
      <c r="E140" s="22"/>
      <c r="F140" s="22"/>
      <c r="G140" s="24"/>
      <c r="H140" s="19"/>
      <c r="I140" s="22"/>
      <c r="J140" s="22"/>
      <c r="K140" s="19"/>
      <c r="L140" s="18"/>
      <c r="M140" s="18" t="str">
        <f>IFERROR(VLOOKUP(L140,'Zájmové skupiny'!$C$3:$D$27,2,0),"")</f>
        <v/>
      </c>
      <c r="N140" s="18"/>
      <c r="O140" s="1"/>
      <c r="P140" s="1"/>
      <c r="Q140" s="1"/>
      <c r="R140" s="1"/>
      <c r="S140" s="1"/>
      <c r="BN140" s="1"/>
    </row>
    <row r="141" spans="2:66">
      <c r="B141" s="3">
        <v>129</v>
      </c>
      <c r="C141" s="26"/>
      <c r="D141" s="22"/>
      <c r="E141" s="22"/>
      <c r="F141" s="22"/>
      <c r="G141" s="24"/>
      <c r="H141" s="19"/>
      <c r="I141" s="22"/>
      <c r="J141" s="22"/>
      <c r="K141" s="19"/>
      <c r="L141" s="18"/>
      <c r="M141" s="18" t="str">
        <f>IFERROR(VLOOKUP(L141,'Zájmové skupiny'!$C$3:$D$27,2,0),"")</f>
        <v/>
      </c>
      <c r="N141" s="18"/>
      <c r="O141" s="1"/>
      <c r="P141" s="1"/>
      <c r="Q141" s="1"/>
      <c r="R141" s="1"/>
      <c r="S141" s="1"/>
      <c r="BN141" s="1"/>
    </row>
    <row r="142" spans="2:66">
      <c r="B142" s="3">
        <v>130</v>
      </c>
      <c r="C142" s="26"/>
      <c r="D142" s="22"/>
      <c r="E142" s="22"/>
      <c r="F142" s="22"/>
      <c r="G142" s="24"/>
      <c r="H142" s="19"/>
      <c r="I142" s="22"/>
      <c r="J142" s="22"/>
      <c r="K142" s="19"/>
      <c r="L142" s="18"/>
      <c r="M142" s="18" t="str">
        <f>IFERROR(VLOOKUP(L142,'Zájmové skupiny'!$C$3:$D$27,2,0),"")</f>
        <v/>
      </c>
      <c r="N142" s="18"/>
      <c r="O142" s="1"/>
      <c r="P142" s="1"/>
      <c r="Q142" s="1"/>
      <c r="R142" s="1"/>
      <c r="S142" s="1"/>
      <c r="BN142" s="1"/>
    </row>
    <row r="143" spans="2:66">
      <c r="B143" s="3">
        <v>131</v>
      </c>
      <c r="C143" s="26"/>
      <c r="D143" s="22"/>
      <c r="E143" s="22"/>
      <c r="F143" s="22"/>
      <c r="G143" s="24"/>
      <c r="H143" s="19"/>
      <c r="I143" s="22"/>
      <c r="J143" s="22"/>
      <c r="K143" s="19"/>
      <c r="L143" s="18"/>
      <c r="M143" s="18" t="str">
        <f>IFERROR(VLOOKUP(L143,'Zájmové skupiny'!$C$3:$D$27,2,0),"")</f>
        <v/>
      </c>
      <c r="N143" s="18"/>
      <c r="O143" s="1"/>
      <c r="P143" s="1"/>
      <c r="Q143" s="1"/>
      <c r="R143" s="1"/>
      <c r="S143" s="1"/>
      <c r="BN143" s="1"/>
    </row>
    <row r="144" spans="2:66">
      <c r="B144" s="3">
        <v>132</v>
      </c>
      <c r="C144" s="26"/>
      <c r="D144" s="22"/>
      <c r="E144" s="22"/>
      <c r="F144" s="22"/>
      <c r="G144" s="24"/>
      <c r="H144" s="19"/>
      <c r="I144" s="22"/>
      <c r="J144" s="22"/>
      <c r="K144" s="19"/>
      <c r="L144" s="18"/>
      <c r="M144" s="18" t="str">
        <f>IFERROR(VLOOKUP(L144,'Zájmové skupiny'!$C$3:$D$27,2,0),"")</f>
        <v/>
      </c>
      <c r="N144" s="18"/>
      <c r="O144" s="1"/>
      <c r="P144" s="1"/>
      <c r="Q144" s="1"/>
      <c r="R144" s="1"/>
      <c r="S144" s="1"/>
      <c r="BN144" s="1"/>
    </row>
    <row r="145" spans="2:66">
      <c r="B145" s="3">
        <v>133</v>
      </c>
      <c r="C145" s="26"/>
      <c r="D145" s="22"/>
      <c r="E145" s="22"/>
      <c r="F145" s="22"/>
      <c r="G145" s="24"/>
      <c r="H145" s="19"/>
      <c r="I145" s="22"/>
      <c r="J145" s="22"/>
      <c r="K145" s="19"/>
      <c r="L145" s="18"/>
      <c r="M145" s="18" t="str">
        <f>IFERROR(VLOOKUP(L145,'Zájmové skupiny'!$C$3:$D$27,2,0),"")</f>
        <v/>
      </c>
      <c r="N145" s="18"/>
      <c r="O145" s="1"/>
      <c r="P145" s="1"/>
      <c r="Q145" s="1"/>
      <c r="R145" s="1"/>
      <c r="S145" s="1"/>
      <c r="BN145" s="1"/>
    </row>
    <row r="146" spans="2:66">
      <c r="B146" s="3">
        <v>134</v>
      </c>
      <c r="C146" s="26"/>
      <c r="D146" s="22"/>
      <c r="E146" s="22"/>
      <c r="F146" s="22"/>
      <c r="G146" s="24"/>
      <c r="H146" s="19"/>
      <c r="I146" s="22"/>
      <c r="J146" s="22"/>
      <c r="K146" s="19"/>
      <c r="L146" s="18"/>
      <c r="M146" s="18" t="str">
        <f>IFERROR(VLOOKUP(L146,'Zájmové skupiny'!$C$3:$D$27,2,0),"")</f>
        <v/>
      </c>
      <c r="N146" s="18"/>
      <c r="O146" s="1"/>
      <c r="P146" s="1"/>
      <c r="Q146" s="1"/>
      <c r="R146" s="1"/>
      <c r="S146" s="1"/>
      <c r="BN146" s="1"/>
    </row>
    <row r="147" spans="2:66">
      <c r="B147" s="3">
        <v>135</v>
      </c>
      <c r="C147" s="26"/>
      <c r="D147" s="22"/>
      <c r="E147" s="22"/>
      <c r="F147" s="22"/>
      <c r="G147" s="24"/>
      <c r="H147" s="19"/>
      <c r="I147" s="22"/>
      <c r="J147" s="22"/>
      <c r="K147" s="19"/>
      <c r="L147" s="18"/>
      <c r="M147" s="18" t="str">
        <f>IFERROR(VLOOKUP(L147,'Zájmové skupiny'!$C$3:$D$27,2,0),"")</f>
        <v/>
      </c>
      <c r="N147" s="18"/>
      <c r="O147" s="1"/>
      <c r="P147" s="1"/>
      <c r="Q147" s="1"/>
      <c r="R147" s="1"/>
      <c r="S147" s="1"/>
      <c r="BN147" s="1"/>
    </row>
    <row r="148" spans="2:66">
      <c r="B148" s="3">
        <v>136</v>
      </c>
      <c r="C148" s="26"/>
      <c r="D148" s="22"/>
      <c r="E148" s="22"/>
      <c r="F148" s="22"/>
      <c r="G148" s="24"/>
      <c r="H148" s="19"/>
      <c r="I148" s="22"/>
      <c r="J148" s="22"/>
      <c r="K148" s="19"/>
      <c r="L148" s="18"/>
      <c r="M148" s="18" t="str">
        <f>IFERROR(VLOOKUP(L148,'Zájmové skupiny'!$C$3:$D$27,2,0),"")</f>
        <v/>
      </c>
      <c r="N148" s="18"/>
      <c r="O148" s="1"/>
      <c r="P148" s="1"/>
      <c r="Q148" s="1"/>
      <c r="R148" s="1"/>
      <c r="S148" s="1"/>
      <c r="BN148" s="1"/>
    </row>
    <row r="149" spans="2:66">
      <c r="B149" s="3">
        <v>137</v>
      </c>
      <c r="C149" s="26"/>
      <c r="D149" s="22"/>
      <c r="E149" s="22"/>
      <c r="F149" s="22"/>
      <c r="G149" s="24"/>
      <c r="H149" s="19"/>
      <c r="I149" s="22"/>
      <c r="J149" s="22"/>
      <c r="K149" s="19"/>
      <c r="L149" s="18"/>
      <c r="M149" s="18" t="str">
        <f>IFERROR(VLOOKUP(L149,'Zájmové skupiny'!$C$3:$D$27,2,0),"")</f>
        <v/>
      </c>
      <c r="N149" s="18"/>
      <c r="O149" s="1"/>
      <c r="P149" s="1"/>
      <c r="Q149" s="1"/>
      <c r="R149" s="1"/>
      <c r="S149" s="1"/>
      <c r="BN149" s="1"/>
    </row>
    <row r="150" spans="2:66">
      <c r="B150" s="3">
        <v>138</v>
      </c>
      <c r="C150" s="26"/>
      <c r="D150" s="22"/>
      <c r="E150" s="22"/>
      <c r="F150" s="22"/>
      <c r="G150" s="24"/>
      <c r="H150" s="19"/>
      <c r="I150" s="22"/>
      <c r="J150" s="22"/>
      <c r="K150" s="19"/>
      <c r="L150" s="18"/>
      <c r="M150" s="18" t="str">
        <f>IFERROR(VLOOKUP(L150,'Zájmové skupiny'!$C$3:$D$27,2,0),"")</f>
        <v/>
      </c>
      <c r="N150" s="18"/>
      <c r="O150" s="1"/>
      <c r="P150" s="1"/>
      <c r="Q150" s="1"/>
      <c r="R150" s="1"/>
      <c r="S150" s="1"/>
      <c r="BN150" s="1"/>
    </row>
    <row r="151" spans="2:66">
      <c r="B151" s="3">
        <v>139</v>
      </c>
      <c r="C151" s="26"/>
      <c r="D151" s="22"/>
      <c r="E151" s="22"/>
      <c r="F151" s="22"/>
      <c r="G151" s="24"/>
      <c r="H151" s="19"/>
      <c r="I151" s="22"/>
      <c r="J151" s="22"/>
      <c r="K151" s="19"/>
      <c r="L151" s="18"/>
      <c r="M151" s="18" t="str">
        <f>IFERROR(VLOOKUP(L151,'Zájmové skupiny'!$C$3:$D$27,2,0),"")</f>
        <v/>
      </c>
      <c r="N151" s="18"/>
      <c r="O151" s="1"/>
      <c r="P151" s="1"/>
      <c r="Q151" s="1"/>
      <c r="R151" s="1"/>
      <c r="S151" s="1"/>
      <c r="BN151" s="1"/>
    </row>
    <row r="152" spans="2:66">
      <c r="B152" s="3">
        <v>140</v>
      </c>
      <c r="C152" s="26"/>
      <c r="D152" s="22"/>
      <c r="E152" s="22"/>
      <c r="F152" s="22"/>
      <c r="G152" s="24"/>
      <c r="H152" s="19"/>
      <c r="I152" s="22"/>
      <c r="J152" s="22"/>
      <c r="K152" s="19"/>
      <c r="L152" s="18"/>
      <c r="M152" s="18" t="str">
        <f>IFERROR(VLOOKUP(L152,'Zájmové skupiny'!$C$3:$D$27,2,0),"")</f>
        <v/>
      </c>
      <c r="N152" s="18"/>
      <c r="O152" s="1"/>
      <c r="P152" s="1"/>
      <c r="Q152" s="1"/>
      <c r="R152" s="1"/>
      <c r="S152" s="1"/>
      <c r="BN152" s="1"/>
    </row>
    <row r="153" spans="2:66">
      <c r="B153" s="3">
        <v>141</v>
      </c>
      <c r="C153" s="26"/>
      <c r="D153" s="22"/>
      <c r="E153" s="22"/>
      <c r="F153" s="22"/>
      <c r="G153" s="24"/>
      <c r="H153" s="19"/>
      <c r="I153" s="22"/>
      <c r="J153" s="22"/>
      <c r="K153" s="19"/>
      <c r="L153" s="18"/>
      <c r="M153" s="18" t="str">
        <f>IFERROR(VLOOKUP(L153,'Zájmové skupiny'!$C$3:$D$27,2,0),"")</f>
        <v/>
      </c>
      <c r="N153" s="18"/>
      <c r="O153" s="1"/>
      <c r="P153" s="1"/>
      <c r="Q153" s="1"/>
      <c r="R153" s="1"/>
      <c r="S153" s="1"/>
      <c r="BN153" s="1"/>
    </row>
    <row r="154" spans="2:66">
      <c r="B154" s="3">
        <v>142</v>
      </c>
      <c r="C154" s="26"/>
      <c r="D154" s="22"/>
      <c r="E154" s="22"/>
      <c r="F154" s="22"/>
      <c r="G154" s="24"/>
      <c r="H154" s="19"/>
      <c r="I154" s="22"/>
      <c r="J154" s="22"/>
      <c r="K154" s="19"/>
      <c r="L154" s="18"/>
      <c r="M154" s="18" t="str">
        <f>IFERROR(VLOOKUP(L154,'Zájmové skupiny'!$C$3:$D$27,2,0),"")</f>
        <v/>
      </c>
      <c r="N154" s="18"/>
      <c r="O154" s="1"/>
      <c r="P154" s="1"/>
      <c r="Q154" s="1"/>
      <c r="R154" s="1"/>
      <c r="S154" s="1"/>
      <c r="BN154" s="1"/>
    </row>
    <row r="155" spans="2:66">
      <c r="B155" s="3">
        <v>143</v>
      </c>
      <c r="C155" s="26"/>
      <c r="D155" s="22"/>
      <c r="E155" s="22"/>
      <c r="F155" s="22"/>
      <c r="G155" s="24"/>
      <c r="H155" s="19"/>
      <c r="I155" s="22"/>
      <c r="J155" s="22"/>
      <c r="K155" s="19"/>
      <c r="L155" s="18"/>
      <c r="M155" s="18" t="str">
        <f>IFERROR(VLOOKUP(L155,'Zájmové skupiny'!$C$3:$D$27,2,0),"")</f>
        <v/>
      </c>
      <c r="N155" s="18"/>
      <c r="O155" s="1"/>
      <c r="P155" s="1"/>
      <c r="Q155" s="1"/>
      <c r="R155" s="1"/>
      <c r="S155" s="1"/>
      <c r="BN155" s="1"/>
    </row>
    <row r="156" spans="2:66">
      <c r="B156" s="3">
        <v>144</v>
      </c>
      <c r="C156" s="26"/>
      <c r="D156" s="22"/>
      <c r="E156" s="22"/>
      <c r="F156" s="22"/>
      <c r="G156" s="24"/>
      <c r="H156" s="19"/>
      <c r="I156" s="22"/>
      <c r="J156" s="22"/>
      <c r="K156" s="19"/>
      <c r="L156" s="18"/>
      <c r="M156" s="18" t="str">
        <f>IFERROR(VLOOKUP(L156,'Zájmové skupiny'!$C$3:$D$27,2,0),"")</f>
        <v/>
      </c>
      <c r="N156" s="18"/>
      <c r="O156" s="1"/>
      <c r="P156" s="1"/>
      <c r="Q156" s="1"/>
      <c r="R156" s="1"/>
      <c r="S156" s="1"/>
      <c r="BN156" s="1"/>
    </row>
    <row r="157" spans="2:66">
      <c r="B157" s="3">
        <v>145</v>
      </c>
      <c r="C157" s="26"/>
      <c r="D157" s="22"/>
      <c r="E157" s="22"/>
      <c r="F157" s="22"/>
      <c r="G157" s="24"/>
      <c r="H157" s="19"/>
      <c r="I157" s="22"/>
      <c r="J157" s="22"/>
      <c r="K157" s="19"/>
      <c r="L157" s="18"/>
      <c r="M157" s="18" t="str">
        <f>IFERROR(VLOOKUP(L157,'Zájmové skupiny'!$C$3:$D$27,2,0),"")</f>
        <v/>
      </c>
      <c r="N157" s="18"/>
      <c r="O157" s="1"/>
      <c r="P157" s="1"/>
      <c r="Q157" s="1"/>
      <c r="R157" s="1"/>
      <c r="S157" s="1"/>
      <c r="BN157" s="1"/>
    </row>
    <row r="158" spans="2:66">
      <c r="B158" s="3">
        <v>146</v>
      </c>
      <c r="C158" s="26"/>
      <c r="D158" s="22"/>
      <c r="E158" s="22"/>
      <c r="F158" s="22"/>
      <c r="G158" s="24"/>
      <c r="H158" s="19"/>
      <c r="I158" s="22"/>
      <c r="J158" s="22"/>
      <c r="K158" s="19"/>
      <c r="L158" s="18"/>
      <c r="M158" s="18" t="str">
        <f>IFERROR(VLOOKUP(L158,'Zájmové skupiny'!$C$3:$D$27,2,0),"")</f>
        <v/>
      </c>
      <c r="N158" s="18"/>
      <c r="O158" s="1"/>
      <c r="P158" s="1"/>
      <c r="Q158" s="1"/>
      <c r="R158" s="1"/>
      <c r="S158" s="1"/>
      <c r="BN158" s="1"/>
    </row>
    <row r="159" spans="2:66">
      <c r="B159" s="3">
        <v>147</v>
      </c>
      <c r="C159" s="26"/>
      <c r="D159" s="22"/>
      <c r="E159" s="22"/>
      <c r="F159" s="22"/>
      <c r="G159" s="24"/>
      <c r="H159" s="19"/>
      <c r="I159" s="22"/>
      <c r="J159" s="22"/>
      <c r="K159" s="19"/>
      <c r="L159" s="18"/>
      <c r="M159" s="18" t="str">
        <f>IFERROR(VLOOKUP(L159,'Zájmové skupiny'!$C$3:$D$27,2,0),"")</f>
        <v/>
      </c>
      <c r="N159" s="18"/>
      <c r="O159" s="1"/>
      <c r="P159" s="1"/>
      <c r="Q159" s="1"/>
      <c r="R159" s="1"/>
      <c r="S159" s="1"/>
      <c r="BN159" s="1"/>
    </row>
    <row r="160" spans="2:66">
      <c r="B160" s="3">
        <v>148</v>
      </c>
      <c r="C160" s="26"/>
      <c r="D160" s="22"/>
      <c r="E160" s="22"/>
      <c r="F160" s="22"/>
      <c r="G160" s="24"/>
      <c r="H160" s="19"/>
      <c r="I160" s="22"/>
      <c r="J160" s="22"/>
      <c r="K160" s="19"/>
      <c r="L160" s="18"/>
      <c r="M160" s="18" t="str">
        <f>IFERROR(VLOOKUP(L160,'Zájmové skupiny'!$C$3:$D$27,2,0),"")</f>
        <v/>
      </c>
      <c r="N160" s="18"/>
      <c r="O160" s="1"/>
      <c r="P160" s="1"/>
      <c r="Q160" s="1"/>
      <c r="R160" s="1"/>
      <c r="S160" s="1"/>
      <c r="BN160" s="1"/>
    </row>
    <row r="161" spans="2:66">
      <c r="B161" s="3">
        <v>149</v>
      </c>
      <c r="C161" s="26"/>
      <c r="D161" s="22"/>
      <c r="E161" s="22"/>
      <c r="F161" s="22"/>
      <c r="G161" s="24"/>
      <c r="H161" s="19"/>
      <c r="I161" s="22"/>
      <c r="J161" s="22"/>
      <c r="K161" s="19"/>
      <c r="L161" s="18"/>
      <c r="M161" s="18" t="str">
        <f>IFERROR(VLOOKUP(L161,'Zájmové skupiny'!$C$3:$D$27,2,0),"")</f>
        <v/>
      </c>
      <c r="N161" s="18"/>
      <c r="O161" s="1"/>
      <c r="P161" s="1"/>
      <c r="Q161" s="1"/>
      <c r="R161" s="1"/>
      <c r="S161" s="1"/>
      <c r="BN161" s="1"/>
    </row>
    <row r="162" spans="2:66">
      <c r="B162" s="3">
        <v>150</v>
      </c>
      <c r="C162" s="26"/>
      <c r="D162" s="22"/>
      <c r="E162" s="22"/>
      <c r="F162" s="22"/>
      <c r="G162" s="24"/>
      <c r="H162" s="19"/>
      <c r="I162" s="22"/>
      <c r="J162" s="22"/>
      <c r="K162" s="19"/>
      <c r="L162" s="18"/>
      <c r="M162" s="18" t="str">
        <f>IFERROR(VLOOKUP(L162,'Zájmové skupiny'!$C$3:$D$27,2,0),"")</f>
        <v/>
      </c>
      <c r="N162" s="18"/>
      <c r="O162" s="1"/>
      <c r="P162" s="1"/>
      <c r="Q162" s="1"/>
      <c r="R162" s="1"/>
      <c r="S162" s="1"/>
      <c r="BN162" s="1"/>
    </row>
    <row r="163" spans="2:66">
      <c r="B163" s="3">
        <v>151</v>
      </c>
      <c r="C163" s="26"/>
      <c r="D163" s="22"/>
      <c r="E163" s="22"/>
      <c r="F163" s="22"/>
      <c r="G163" s="24"/>
      <c r="H163" s="19"/>
      <c r="I163" s="22"/>
      <c r="J163" s="22"/>
      <c r="K163" s="19"/>
      <c r="L163" s="18"/>
      <c r="M163" s="18" t="str">
        <f>IFERROR(VLOOKUP(L163,'Zájmové skupiny'!$C$3:$D$27,2,0),"")</f>
        <v/>
      </c>
      <c r="N163" s="18"/>
      <c r="O163" s="1"/>
      <c r="P163" s="1"/>
      <c r="Q163" s="1"/>
      <c r="R163" s="1"/>
      <c r="S163" s="1"/>
      <c r="BN163" s="1"/>
    </row>
    <row r="164" spans="2:66">
      <c r="B164" s="3">
        <v>152</v>
      </c>
      <c r="C164" s="26"/>
      <c r="D164" s="22"/>
      <c r="E164" s="22"/>
      <c r="F164" s="22"/>
      <c r="G164" s="24"/>
      <c r="H164" s="19"/>
      <c r="I164" s="22"/>
      <c r="J164" s="22"/>
      <c r="K164" s="19"/>
      <c r="L164" s="18"/>
      <c r="M164" s="18" t="str">
        <f>IFERROR(VLOOKUP(L164,'Zájmové skupiny'!$C$3:$D$27,2,0),"")</f>
        <v/>
      </c>
      <c r="N164" s="18"/>
      <c r="O164" s="1"/>
      <c r="P164" s="1"/>
      <c r="Q164" s="1"/>
      <c r="R164" s="1"/>
      <c r="S164" s="1"/>
      <c r="BN164" s="1"/>
    </row>
    <row r="165" spans="2:66">
      <c r="B165" s="3">
        <v>153</v>
      </c>
      <c r="C165" s="26"/>
      <c r="D165" s="22"/>
      <c r="E165" s="22"/>
      <c r="F165" s="22"/>
      <c r="G165" s="24"/>
      <c r="H165" s="19"/>
      <c r="I165" s="22"/>
      <c r="J165" s="22"/>
      <c r="K165" s="19"/>
      <c r="L165" s="18"/>
      <c r="M165" s="18" t="str">
        <f>IFERROR(VLOOKUP(L165,'Zájmové skupiny'!$C$3:$D$27,2,0),"")</f>
        <v/>
      </c>
      <c r="N165" s="18"/>
      <c r="O165" s="1"/>
      <c r="P165" s="1"/>
      <c r="Q165" s="1"/>
      <c r="R165" s="1"/>
      <c r="S165" s="1"/>
      <c r="BN165" s="1"/>
    </row>
    <row r="166" spans="2:66">
      <c r="B166" s="3">
        <v>154</v>
      </c>
      <c r="C166" s="26"/>
      <c r="D166" s="22"/>
      <c r="E166" s="22"/>
      <c r="F166" s="22"/>
      <c r="G166" s="24"/>
      <c r="H166" s="19"/>
      <c r="I166" s="22"/>
      <c r="J166" s="22"/>
      <c r="K166" s="19"/>
      <c r="L166" s="18"/>
      <c r="M166" s="18" t="str">
        <f>IFERROR(VLOOKUP(L166,'Zájmové skupiny'!$C$3:$D$27,2,0),"")</f>
        <v/>
      </c>
      <c r="N166" s="18"/>
      <c r="O166" s="1"/>
      <c r="P166" s="1"/>
      <c r="Q166" s="1"/>
      <c r="R166" s="1"/>
      <c r="S166" s="1"/>
      <c r="BN166" s="1"/>
    </row>
    <row r="167" spans="2:66">
      <c r="B167" s="3">
        <v>155</v>
      </c>
      <c r="C167" s="26"/>
      <c r="D167" s="22"/>
      <c r="E167" s="22"/>
      <c r="F167" s="22"/>
      <c r="G167" s="24"/>
      <c r="H167" s="19"/>
      <c r="I167" s="22"/>
      <c r="J167" s="22"/>
      <c r="K167" s="19"/>
      <c r="L167" s="18"/>
      <c r="M167" s="18" t="str">
        <f>IFERROR(VLOOKUP(L167,'Zájmové skupiny'!$C$3:$D$27,2,0),"")</f>
        <v/>
      </c>
      <c r="N167" s="18"/>
      <c r="O167" s="1"/>
      <c r="P167" s="1"/>
      <c r="Q167" s="1"/>
      <c r="R167" s="1"/>
      <c r="S167" s="1"/>
      <c r="BN167" s="1"/>
    </row>
    <row r="168" spans="2:66">
      <c r="B168" s="3">
        <v>156</v>
      </c>
      <c r="C168" s="26"/>
      <c r="D168" s="22"/>
      <c r="E168" s="22"/>
      <c r="F168" s="22"/>
      <c r="G168" s="24"/>
      <c r="H168" s="19"/>
      <c r="I168" s="22"/>
      <c r="J168" s="22"/>
      <c r="K168" s="19"/>
      <c r="L168" s="18"/>
      <c r="M168" s="18" t="str">
        <f>IFERROR(VLOOKUP(L168,'Zájmové skupiny'!$C$3:$D$27,2,0),"")</f>
        <v/>
      </c>
      <c r="N168" s="18"/>
      <c r="O168" s="1"/>
      <c r="P168" s="1"/>
      <c r="Q168" s="1"/>
      <c r="R168" s="1"/>
      <c r="S168" s="1"/>
      <c r="BN168" s="1"/>
    </row>
    <row r="169" spans="2:66">
      <c r="B169" s="3">
        <v>157</v>
      </c>
      <c r="C169" s="26"/>
      <c r="D169" s="22"/>
      <c r="E169" s="22"/>
      <c r="F169" s="22"/>
      <c r="G169" s="24"/>
      <c r="H169" s="19"/>
      <c r="I169" s="22"/>
      <c r="J169" s="22"/>
      <c r="K169" s="19"/>
      <c r="L169" s="18"/>
      <c r="M169" s="18" t="str">
        <f>IFERROR(VLOOKUP(L169,'Zájmové skupiny'!$C$3:$D$27,2,0),"")</f>
        <v/>
      </c>
      <c r="N169" s="18"/>
      <c r="O169" s="1"/>
      <c r="P169" s="1"/>
      <c r="Q169" s="1"/>
      <c r="R169" s="1"/>
      <c r="S169" s="1"/>
      <c r="BN169" s="1"/>
    </row>
    <row r="170" spans="2:66">
      <c r="B170" s="3">
        <v>158</v>
      </c>
      <c r="C170" s="26"/>
      <c r="D170" s="22"/>
      <c r="E170" s="22"/>
      <c r="F170" s="22"/>
      <c r="G170" s="24"/>
      <c r="H170" s="19"/>
      <c r="I170" s="22"/>
      <c r="J170" s="22"/>
      <c r="K170" s="19"/>
      <c r="L170" s="18"/>
      <c r="M170" s="18" t="str">
        <f>IFERROR(VLOOKUP(L170,'Zájmové skupiny'!$C$3:$D$27,2,0),"")</f>
        <v/>
      </c>
      <c r="N170" s="18"/>
      <c r="O170" s="1"/>
      <c r="P170" s="1"/>
      <c r="Q170" s="1"/>
      <c r="R170" s="1"/>
      <c r="S170" s="1"/>
      <c r="BN170" s="1"/>
    </row>
    <row r="171" spans="2:66">
      <c r="B171" s="3">
        <v>159</v>
      </c>
      <c r="C171" s="26"/>
      <c r="D171" s="22"/>
      <c r="E171" s="22"/>
      <c r="F171" s="22"/>
      <c r="G171" s="24"/>
      <c r="H171" s="19"/>
      <c r="I171" s="22"/>
      <c r="J171" s="22"/>
      <c r="K171" s="19"/>
      <c r="L171" s="18"/>
      <c r="M171" s="18" t="str">
        <f>IFERROR(VLOOKUP(L171,'Zájmové skupiny'!$C$3:$D$27,2,0),"")</f>
        <v/>
      </c>
      <c r="N171" s="18"/>
      <c r="O171" s="1"/>
      <c r="P171" s="1"/>
      <c r="Q171" s="1"/>
      <c r="R171" s="1"/>
      <c r="S171" s="1"/>
      <c r="BN171" s="1"/>
    </row>
    <row r="172" spans="2:66">
      <c r="B172" s="3">
        <v>160</v>
      </c>
      <c r="C172" s="26"/>
      <c r="D172" s="22"/>
      <c r="E172" s="22"/>
      <c r="F172" s="22"/>
      <c r="G172" s="24"/>
      <c r="H172" s="19"/>
      <c r="I172" s="22"/>
      <c r="J172" s="22"/>
      <c r="K172" s="19"/>
      <c r="L172" s="18"/>
      <c r="M172" s="18" t="str">
        <f>IFERROR(VLOOKUP(L172,'Zájmové skupiny'!$C$3:$D$27,2,0),"")</f>
        <v/>
      </c>
      <c r="N172" s="18"/>
      <c r="O172" s="1"/>
      <c r="P172" s="1"/>
      <c r="Q172" s="1"/>
      <c r="R172" s="1"/>
      <c r="S172" s="1"/>
      <c r="BN172" s="1"/>
    </row>
    <row r="173" spans="2:66">
      <c r="B173" s="3">
        <v>161</v>
      </c>
      <c r="C173" s="26"/>
      <c r="D173" s="22"/>
      <c r="E173" s="22"/>
      <c r="F173" s="22"/>
      <c r="G173" s="24"/>
      <c r="H173" s="19"/>
      <c r="I173" s="22"/>
      <c r="J173" s="22"/>
      <c r="K173" s="19"/>
      <c r="L173" s="18"/>
      <c r="M173" s="18" t="str">
        <f>IFERROR(VLOOKUP(L173,'Zájmové skupiny'!$C$3:$D$27,2,0),"")</f>
        <v/>
      </c>
      <c r="N173" s="18"/>
      <c r="O173" s="1"/>
      <c r="P173" s="1"/>
      <c r="Q173" s="1"/>
      <c r="R173" s="1"/>
      <c r="S173" s="1"/>
      <c r="BN173" s="1"/>
    </row>
    <row r="174" spans="2:66">
      <c r="B174" s="3">
        <v>162</v>
      </c>
      <c r="C174" s="26"/>
      <c r="D174" s="22"/>
      <c r="E174" s="22"/>
      <c r="F174" s="22"/>
      <c r="G174" s="24"/>
      <c r="H174" s="19"/>
      <c r="I174" s="22"/>
      <c r="J174" s="22"/>
      <c r="K174" s="19"/>
      <c r="L174" s="18"/>
      <c r="M174" s="18" t="str">
        <f>IFERROR(VLOOKUP(L174,'Zájmové skupiny'!$C$3:$D$27,2,0),"")</f>
        <v/>
      </c>
      <c r="N174" s="18"/>
      <c r="O174" s="1"/>
      <c r="P174" s="1"/>
      <c r="Q174" s="1"/>
      <c r="R174" s="1"/>
      <c r="S174" s="1"/>
      <c r="BN174" s="1"/>
    </row>
    <row r="175" spans="2:66">
      <c r="B175" s="3">
        <v>163</v>
      </c>
      <c r="C175" s="26"/>
      <c r="D175" s="22"/>
      <c r="E175" s="22"/>
      <c r="F175" s="22"/>
      <c r="G175" s="24"/>
      <c r="H175" s="19"/>
      <c r="I175" s="22"/>
      <c r="J175" s="22"/>
      <c r="K175" s="19"/>
      <c r="L175" s="18"/>
      <c r="M175" s="18" t="str">
        <f>IFERROR(VLOOKUP(L175,'Zájmové skupiny'!$C$3:$D$27,2,0),"")</f>
        <v/>
      </c>
      <c r="N175" s="18"/>
      <c r="O175" s="1"/>
      <c r="P175" s="1"/>
      <c r="Q175" s="1"/>
      <c r="R175" s="1"/>
      <c r="S175" s="1"/>
      <c r="BN175" s="1"/>
    </row>
    <row r="176" spans="2:66">
      <c r="B176" s="3">
        <v>164</v>
      </c>
      <c r="C176" s="26"/>
      <c r="D176" s="22"/>
      <c r="E176" s="22"/>
      <c r="F176" s="22"/>
      <c r="G176" s="24"/>
      <c r="H176" s="19"/>
      <c r="I176" s="22"/>
      <c r="J176" s="22"/>
      <c r="K176" s="19"/>
      <c r="L176" s="18"/>
      <c r="M176" s="18" t="str">
        <f>IFERROR(VLOOKUP(L176,'Zájmové skupiny'!$C$3:$D$27,2,0),"")</f>
        <v/>
      </c>
      <c r="N176" s="18"/>
      <c r="O176" s="1"/>
      <c r="P176" s="1"/>
      <c r="Q176" s="1"/>
      <c r="R176" s="1"/>
      <c r="S176" s="1"/>
      <c r="BN176" s="1"/>
    </row>
    <row r="177" spans="2:66">
      <c r="B177" s="3">
        <v>165</v>
      </c>
      <c r="C177" s="26"/>
      <c r="D177" s="22"/>
      <c r="E177" s="22"/>
      <c r="F177" s="22"/>
      <c r="G177" s="24"/>
      <c r="H177" s="19"/>
      <c r="I177" s="22"/>
      <c r="J177" s="22"/>
      <c r="K177" s="19"/>
      <c r="L177" s="18"/>
      <c r="M177" s="18" t="str">
        <f>IFERROR(VLOOKUP(L177,'Zájmové skupiny'!$C$3:$D$27,2,0),"")</f>
        <v/>
      </c>
      <c r="N177" s="18"/>
      <c r="O177" s="1"/>
      <c r="P177" s="1"/>
      <c r="Q177" s="1"/>
      <c r="R177" s="1"/>
      <c r="S177" s="1"/>
      <c r="BN177" s="1"/>
    </row>
    <row r="178" spans="2:66">
      <c r="B178" s="3">
        <v>166</v>
      </c>
      <c r="C178" s="26"/>
      <c r="D178" s="22"/>
      <c r="E178" s="22"/>
      <c r="F178" s="22"/>
      <c r="G178" s="24"/>
      <c r="H178" s="19"/>
      <c r="I178" s="22"/>
      <c r="J178" s="22"/>
      <c r="K178" s="19"/>
      <c r="L178" s="18"/>
      <c r="M178" s="18" t="str">
        <f>IFERROR(VLOOKUP(L178,'Zájmové skupiny'!$C$3:$D$27,2,0),"")</f>
        <v/>
      </c>
      <c r="N178" s="18"/>
      <c r="O178" s="1"/>
      <c r="P178" s="1"/>
      <c r="Q178" s="1"/>
      <c r="R178" s="1"/>
      <c r="S178" s="1"/>
      <c r="BN178" s="1"/>
    </row>
    <row r="179" spans="2:66">
      <c r="B179" s="3">
        <v>167</v>
      </c>
      <c r="C179" s="26"/>
      <c r="D179" s="22"/>
      <c r="E179" s="22"/>
      <c r="F179" s="22"/>
      <c r="G179" s="24"/>
      <c r="H179" s="19"/>
      <c r="I179" s="22"/>
      <c r="J179" s="22"/>
      <c r="K179" s="19"/>
      <c r="L179" s="18"/>
      <c r="M179" s="18" t="str">
        <f>IFERROR(VLOOKUP(L179,'Zájmové skupiny'!$C$3:$D$27,2,0),"")</f>
        <v/>
      </c>
      <c r="N179" s="18"/>
      <c r="O179" s="1"/>
      <c r="P179" s="1"/>
      <c r="Q179" s="1"/>
      <c r="R179" s="1"/>
      <c r="S179" s="1"/>
      <c r="BN179" s="1"/>
    </row>
    <row r="180" spans="2:66">
      <c r="B180" s="3">
        <v>168</v>
      </c>
      <c r="C180" s="26"/>
      <c r="D180" s="22"/>
      <c r="E180" s="22"/>
      <c r="F180" s="22"/>
      <c r="G180" s="24"/>
      <c r="H180" s="19"/>
      <c r="I180" s="22"/>
      <c r="J180" s="22"/>
      <c r="K180" s="19"/>
      <c r="L180" s="18"/>
      <c r="M180" s="18" t="str">
        <f>IFERROR(VLOOKUP(L180,'Zájmové skupiny'!$C$3:$D$27,2,0),"")</f>
        <v/>
      </c>
      <c r="N180" s="18"/>
      <c r="O180" s="1"/>
      <c r="P180" s="1"/>
      <c r="Q180" s="1"/>
      <c r="R180" s="1"/>
      <c r="S180" s="1"/>
      <c r="BN180" s="1"/>
    </row>
    <row r="181" spans="2:66">
      <c r="B181" s="3">
        <v>169</v>
      </c>
      <c r="C181" s="26"/>
      <c r="D181" s="22"/>
      <c r="E181" s="22"/>
      <c r="F181" s="22"/>
      <c r="G181" s="24"/>
      <c r="H181" s="19"/>
      <c r="I181" s="22"/>
      <c r="J181" s="22"/>
      <c r="K181" s="19"/>
      <c r="L181" s="18"/>
      <c r="M181" s="18" t="str">
        <f>IFERROR(VLOOKUP(L181,'Zájmové skupiny'!$C$3:$D$27,2,0),"")</f>
        <v/>
      </c>
      <c r="N181" s="18"/>
      <c r="O181" s="1"/>
      <c r="P181" s="1"/>
      <c r="Q181" s="1"/>
      <c r="R181" s="1"/>
      <c r="S181" s="1"/>
      <c r="BN181" s="1"/>
    </row>
    <row r="182" spans="2:66">
      <c r="B182" s="3">
        <v>170</v>
      </c>
      <c r="C182" s="26"/>
      <c r="D182" s="22"/>
      <c r="E182" s="22"/>
      <c r="F182" s="22"/>
      <c r="G182" s="24"/>
      <c r="H182" s="19"/>
      <c r="I182" s="22"/>
      <c r="J182" s="22"/>
      <c r="K182" s="19"/>
      <c r="L182" s="18"/>
      <c r="M182" s="18" t="str">
        <f>IFERROR(VLOOKUP(L182,'Zájmové skupiny'!$C$3:$D$27,2,0),"")</f>
        <v/>
      </c>
      <c r="N182" s="18"/>
      <c r="O182" s="1"/>
      <c r="P182" s="1"/>
      <c r="Q182" s="1"/>
      <c r="R182" s="1"/>
      <c r="S182" s="1"/>
      <c r="BN182" s="1"/>
    </row>
    <row r="183" spans="2:66">
      <c r="B183" s="3">
        <v>171</v>
      </c>
      <c r="C183" s="26"/>
      <c r="D183" s="22"/>
      <c r="E183" s="22"/>
      <c r="F183" s="22"/>
      <c r="G183" s="24"/>
      <c r="H183" s="19"/>
      <c r="I183" s="22"/>
      <c r="J183" s="22"/>
      <c r="K183" s="19"/>
      <c r="L183" s="18"/>
      <c r="M183" s="18" t="str">
        <f>IFERROR(VLOOKUP(L183,'Zájmové skupiny'!$C$3:$D$27,2,0),"")</f>
        <v/>
      </c>
      <c r="N183" s="18"/>
      <c r="O183" s="1"/>
      <c r="P183" s="1"/>
      <c r="Q183" s="1"/>
      <c r="R183" s="1"/>
      <c r="S183" s="1"/>
      <c r="BN183" s="1"/>
    </row>
    <row r="184" spans="2:66">
      <c r="B184" s="3">
        <v>172</v>
      </c>
      <c r="C184" s="26"/>
      <c r="D184" s="22"/>
      <c r="E184" s="22"/>
      <c r="F184" s="22"/>
      <c r="G184" s="24"/>
      <c r="H184" s="19"/>
      <c r="I184" s="22"/>
      <c r="J184" s="22"/>
      <c r="K184" s="19"/>
      <c r="L184" s="18"/>
      <c r="M184" s="18" t="str">
        <f>IFERROR(VLOOKUP(L184,'Zájmové skupiny'!$C$3:$D$27,2,0),"")</f>
        <v/>
      </c>
      <c r="N184" s="18"/>
      <c r="O184" s="1"/>
      <c r="P184" s="1"/>
      <c r="Q184" s="1"/>
      <c r="R184" s="1"/>
      <c r="S184" s="1"/>
      <c r="BN184" s="1"/>
    </row>
    <row r="185" spans="2:66">
      <c r="B185" s="3">
        <v>173</v>
      </c>
      <c r="C185" s="26"/>
      <c r="D185" s="22"/>
      <c r="E185" s="22"/>
      <c r="F185" s="22"/>
      <c r="G185" s="24"/>
      <c r="H185" s="19"/>
      <c r="I185" s="22"/>
      <c r="J185" s="22"/>
      <c r="K185" s="19"/>
      <c r="L185" s="18"/>
      <c r="M185" s="18" t="str">
        <f>IFERROR(VLOOKUP(L185,'Zájmové skupiny'!$C$3:$D$27,2,0),"")</f>
        <v/>
      </c>
      <c r="N185" s="18"/>
      <c r="O185" s="1"/>
      <c r="P185" s="1"/>
      <c r="Q185" s="1"/>
      <c r="R185" s="1"/>
      <c r="S185" s="1"/>
      <c r="BN185" s="1"/>
    </row>
    <row r="186" spans="2:66">
      <c r="B186" s="3">
        <v>174</v>
      </c>
      <c r="C186" s="26"/>
      <c r="D186" s="22"/>
      <c r="E186" s="22"/>
      <c r="F186" s="22"/>
      <c r="G186" s="24"/>
      <c r="H186" s="19"/>
      <c r="I186" s="22"/>
      <c r="J186" s="22"/>
      <c r="K186" s="19"/>
      <c r="L186" s="18"/>
      <c r="M186" s="18" t="str">
        <f>IFERROR(VLOOKUP(L186,'Zájmové skupiny'!$C$3:$D$27,2,0),"")</f>
        <v/>
      </c>
      <c r="N186" s="18"/>
      <c r="O186" s="1"/>
      <c r="P186" s="1"/>
      <c r="Q186" s="1"/>
      <c r="R186" s="1"/>
      <c r="S186" s="1"/>
      <c r="BN186" s="1"/>
    </row>
    <row r="187" spans="2:66">
      <c r="B187" s="3">
        <v>175</v>
      </c>
      <c r="C187" s="26"/>
      <c r="D187" s="22"/>
      <c r="E187" s="22"/>
      <c r="F187" s="22"/>
      <c r="G187" s="24"/>
      <c r="H187" s="19"/>
      <c r="I187" s="22"/>
      <c r="J187" s="22"/>
      <c r="K187" s="19"/>
      <c r="L187" s="18"/>
      <c r="M187" s="18" t="str">
        <f>IFERROR(VLOOKUP(L187,'Zájmové skupiny'!$C$3:$D$27,2,0),"")</f>
        <v/>
      </c>
      <c r="N187" s="18"/>
      <c r="O187" s="1"/>
      <c r="P187" s="1"/>
      <c r="Q187" s="1"/>
      <c r="R187" s="1"/>
      <c r="S187" s="1"/>
      <c r="BN187" s="1"/>
    </row>
    <row r="188" spans="2:66">
      <c r="B188" s="3">
        <v>176</v>
      </c>
      <c r="C188" s="26"/>
      <c r="D188" s="22"/>
      <c r="E188" s="22"/>
      <c r="F188" s="22"/>
      <c r="G188" s="24"/>
      <c r="H188" s="19"/>
      <c r="I188" s="22"/>
      <c r="J188" s="22"/>
      <c r="K188" s="19"/>
      <c r="L188" s="18"/>
      <c r="M188" s="18" t="str">
        <f>IFERROR(VLOOKUP(L188,'Zájmové skupiny'!$C$3:$D$27,2,0),"")</f>
        <v/>
      </c>
      <c r="N188" s="18"/>
      <c r="O188" s="1"/>
      <c r="P188" s="1"/>
      <c r="Q188" s="1"/>
      <c r="R188" s="1"/>
      <c r="S188" s="1"/>
      <c r="BN188" s="1"/>
    </row>
    <row r="189" spans="2:66">
      <c r="B189" s="3">
        <v>177</v>
      </c>
      <c r="C189" s="26"/>
      <c r="D189" s="22"/>
      <c r="E189" s="22"/>
      <c r="F189" s="22"/>
      <c r="G189" s="24"/>
      <c r="H189" s="19"/>
      <c r="I189" s="22"/>
      <c r="J189" s="22"/>
      <c r="K189" s="19"/>
      <c r="L189" s="18"/>
      <c r="M189" s="18" t="str">
        <f>IFERROR(VLOOKUP(L189,'Zájmové skupiny'!$C$3:$D$27,2,0),"")</f>
        <v/>
      </c>
      <c r="N189" s="18"/>
      <c r="O189" s="1"/>
      <c r="P189" s="1"/>
      <c r="Q189" s="1"/>
      <c r="R189" s="1"/>
      <c r="S189" s="1"/>
      <c r="BN189" s="1"/>
    </row>
    <row r="190" spans="2:66">
      <c r="B190" s="3">
        <v>178</v>
      </c>
      <c r="C190" s="26"/>
      <c r="D190" s="22"/>
      <c r="E190" s="22"/>
      <c r="F190" s="22"/>
      <c r="G190" s="24"/>
      <c r="H190" s="19"/>
      <c r="I190" s="22"/>
      <c r="J190" s="22"/>
      <c r="K190" s="19"/>
      <c r="L190" s="18"/>
      <c r="M190" s="18" t="str">
        <f>IFERROR(VLOOKUP(L190,'Zájmové skupiny'!$C$3:$D$27,2,0),"")</f>
        <v/>
      </c>
      <c r="N190" s="18"/>
      <c r="O190" s="1"/>
      <c r="P190" s="1"/>
      <c r="Q190" s="1"/>
      <c r="R190" s="1"/>
      <c r="S190" s="1"/>
      <c r="BN190" s="1"/>
    </row>
    <row r="191" spans="2:66">
      <c r="B191" s="3">
        <v>179</v>
      </c>
      <c r="C191" s="26"/>
      <c r="D191" s="22"/>
      <c r="E191" s="22"/>
      <c r="F191" s="22"/>
      <c r="G191" s="24"/>
      <c r="H191" s="19"/>
      <c r="I191" s="22"/>
      <c r="J191" s="22"/>
      <c r="K191" s="19"/>
      <c r="L191" s="18"/>
      <c r="M191" s="18" t="str">
        <f>IFERROR(VLOOKUP(L191,'Zájmové skupiny'!$C$3:$D$27,2,0),"")</f>
        <v/>
      </c>
      <c r="N191" s="18"/>
      <c r="O191" s="1"/>
      <c r="P191" s="1"/>
      <c r="Q191" s="1"/>
      <c r="R191" s="1"/>
      <c r="S191" s="1"/>
      <c r="BN191" s="1"/>
    </row>
    <row r="192" spans="2:66">
      <c r="B192" s="3">
        <v>180</v>
      </c>
      <c r="C192" s="26"/>
      <c r="D192" s="22"/>
      <c r="E192" s="22"/>
      <c r="F192" s="22"/>
      <c r="G192" s="24"/>
      <c r="H192" s="19"/>
      <c r="I192" s="22"/>
      <c r="J192" s="22"/>
      <c r="K192" s="19"/>
      <c r="L192" s="18"/>
      <c r="M192" s="18" t="str">
        <f>IFERROR(VLOOKUP(L192,'Zájmové skupiny'!$C$3:$D$27,2,0),"")</f>
        <v/>
      </c>
      <c r="N192" s="18"/>
      <c r="O192" s="1"/>
      <c r="P192" s="1"/>
      <c r="Q192" s="1"/>
      <c r="R192" s="1"/>
      <c r="S192" s="1"/>
      <c r="BN192" s="1"/>
    </row>
    <row r="193" spans="2:66">
      <c r="B193" s="3">
        <v>181</v>
      </c>
      <c r="C193" s="26"/>
      <c r="D193" s="22"/>
      <c r="E193" s="22"/>
      <c r="F193" s="22"/>
      <c r="G193" s="24"/>
      <c r="H193" s="19"/>
      <c r="I193" s="22"/>
      <c r="J193" s="22"/>
      <c r="K193" s="19"/>
      <c r="L193" s="18"/>
      <c r="M193" s="18" t="str">
        <f>IFERROR(VLOOKUP(L193,'Zájmové skupiny'!$C$3:$D$27,2,0),"")</f>
        <v/>
      </c>
      <c r="N193" s="18"/>
      <c r="O193" s="1"/>
      <c r="P193" s="1"/>
      <c r="Q193" s="1"/>
      <c r="R193" s="1"/>
      <c r="S193" s="1"/>
      <c r="BN193" s="1"/>
    </row>
    <row r="194" spans="2:66">
      <c r="B194" s="3">
        <v>182</v>
      </c>
      <c r="C194" s="26"/>
      <c r="D194" s="22"/>
      <c r="E194" s="22"/>
      <c r="F194" s="22"/>
      <c r="G194" s="24"/>
      <c r="H194" s="19"/>
      <c r="I194" s="22"/>
      <c r="J194" s="22"/>
      <c r="K194" s="19"/>
      <c r="L194" s="18"/>
      <c r="M194" s="18" t="str">
        <f>IFERROR(VLOOKUP(L194,'Zájmové skupiny'!$C$3:$D$27,2,0),"")</f>
        <v/>
      </c>
      <c r="N194" s="18"/>
      <c r="O194" s="1"/>
      <c r="P194" s="1"/>
      <c r="Q194" s="1"/>
      <c r="R194" s="1"/>
      <c r="S194" s="1"/>
      <c r="BN194" s="1"/>
    </row>
    <row r="195" spans="2:66">
      <c r="B195" s="3">
        <v>183</v>
      </c>
      <c r="C195" s="26"/>
      <c r="D195" s="22"/>
      <c r="E195" s="22"/>
      <c r="F195" s="22"/>
      <c r="G195" s="24"/>
      <c r="H195" s="19"/>
      <c r="I195" s="22"/>
      <c r="J195" s="22"/>
      <c r="K195" s="19"/>
      <c r="L195" s="18"/>
      <c r="M195" s="18" t="str">
        <f>IFERROR(VLOOKUP(L195,'Zájmové skupiny'!$C$3:$D$27,2,0),"")</f>
        <v/>
      </c>
      <c r="N195" s="18"/>
      <c r="O195" s="1"/>
      <c r="P195" s="1"/>
      <c r="Q195" s="1"/>
      <c r="R195" s="1"/>
      <c r="S195" s="1"/>
      <c r="BN195" s="1"/>
    </row>
    <row r="196" spans="2:66">
      <c r="B196" s="3">
        <v>184</v>
      </c>
      <c r="C196" s="26"/>
      <c r="D196" s="22"/>
      <c r="E196" s="22"/>
      <c r="F196" s="22"/>
      <c r="G196" s="24"/>
      <c r="H196" s="19"/>
      <c r="I196" s="22"/>
      <c r="J196" s="22"/>
      <c r="K196" s="19"/>
      <c r="L196" s="18"/>
      <c r="M196" s="18" t="str">
        <f>IFERROR(VLOOKUP(L196,'Zájmové skupiny'!$C$3:$D$27,2,0),"")</f>
        <v/>
      </c>
      <c r="N196" s="18"/>
      <c r="O196" s="1"/>
      <c r="P196" s="1"/>
      <c r="Q196" s="1"/>
      <c r="R196" s="1"/>
      <c r="S196" s="1"/>
      <c r="BN196" s="1"/>
    </row>
    <row r="197" spans="2:66">
      <c r="B197" s="3">
        <v>185</v>
      </c>
      <c r="C197" s="26"/>
      <c r="D197" s="22"/>
      <c r="E197" s="22"/>
      <c r="F197" s="22"/>
      <c r="G197" s="24"/>
      <c r="H197" s="19"/>
      <c r="I197" s="22"/>
      <c r="J197" s="22"/>
      <c r="K197" s="19"/>
      <c r="L197" s="18"/>
      <c r="M197" s="18" t="str">
        <f>IFERROR(VLOOKUP(L197,'Zájmové skupiny'!$C$3:$D$27,2,0),"")</f>
        <v/>
      </c>
      <c r="N197" s="18"/>
      <c r="O197" s="1"/>
      <c r="P197" s="1"/>
      <c r="Q197" s="1"/>
      <c r="R197" s="1"/>
      <c r="S197" s="1"/>
      <c r="BN197" s="1"/>
    </row>
    <row r="198" spans="2:66">
      <c r="B198" s="3">
        <v>186</v>
      </c>
      <c r="C198" s="26"/>
      <c r="D198" s="22"/>
      <c r="E198" s="22"/>
      <c r="F198" s="22"/>
      <c r="G198" s="24"/>
      <c r="H198" s="19"/>
      <c r="I198" s="22"/>
      <c r="J198" s="22"/>
      <c r="K198" s="19"/>
      <c r="L198" s="18"/>
      <c r="M198" s="18" t="str">
        <f>IFERROR(VLOOKUP(L198,'Zájmové skupiny'!$C$3:$D$27,2,0),"")</f>
        <v/>
      </c>
      <c r="N198" s="18"/>
      <c r="O198" s="1"/>
      <c r="P198" s="1"/>
      <c r="Q198" s="1"/>
      <c r="R198" s="1"/>
      <c r="S198" s="1"/>
      <c r="BN198" s="1"/>
    </row>
    <row r="199" spans="2:66">
      <c r="B199" s="3">
        <v>187</v>
      </c>
      <c r="C199" s="26"/>
      <c r="D199" s="22"/>
      <c r="E199" s="22"/>
      <c r="F199" s="22"/>
      <c r="G199" s="24"/>
      <c r="H199" s="19"/>
      <c r="I199" s="22"/>
      <c r="J199" s="22"/>
      <c r="K199" s="19"/>
      <c r="L199" s="18"/>
      <c r="M199" s="18" t="str">
        <f>IFERROR(VLOOKUP(L199,'Zájmové skupiny'!$C$3:$D$27,2,0),"")</f>
        <v/>
      </c>
      <c r="N199" s="18"/>
      <c r="O199" s="1"/>
      <c r="P199" s="1"/>
      <c r="Q199" s="1"/>
      <c r="R199" s="1"/>
      <c r="S199" s="1"/>
      <c r="BN199" s="1"/>
    </row>
    <row r="200" spans="2:66">
      <c r="B200" s="3">
        <v>188</v>
      </c>
      <c r="C200" s="26"/>
      <c r="D200" s="22"/>
      <c r="E200" s="22"/>
      <c r="F200" s="22"/>
      <c r="G200" s="24"/>
      <c r="H200" s="19"/>
      <c r="I200" s="22"/>
      <c r="J200" s="22"/>
      <c r="K200" s="19"/>
      <c r="L200" s="18"/>
      <c r="M200" s="18" t="str">
        <f>IFERROR(VLOOKUP(L200,'Zájmové skupiny'!$C$3:$D$27,2,0),"")</f>
        <v/>
      </c>
      <c r="N200" s="18"/>
      <c r="O200" s="1"/>
      <c r="P200" s="1"/>
      <c r="Q200" s="1"/>
      <c r="R200" s="1"/>
      <c r="S200" s="1"/>
      <c r="BN200" s="1"/>
    </row>
    <row r="201" spans="2:66">
      <c r="B201" s="3">
        <v>189</v>
      </c>
      <c r="C201" s="26"/>
      <c r="D201" s="22"/>
      <c r="E201" s="22"/>
      <c r="F201" s="22"/>
      <c r="G201" s="24"/>
      <c r="H201" s="19"/>
      <c r="I201" s="22"/>
      <c r="J201" s="22"/>
      <c r="K201" s="19"/>
      <c r="L201" s="18"/>
      <c r="M201" s="18" t="str">
        <f>IFERROR(VLOOKUP(L201,'Zájmové skupiny'!$C$3:$D$27,2,0),"")</f>
        <v/>
      </c>
      <c r="N201" s="18"/>
      <c r="O201" s="1"/>
      <c r="P201" s="1"/>
      <c r="Q201" s="1"/>
      <c r="R201" s="1"/>
      <c r="S201" s="1"/>
      <c r="BN201" s="1"/>
    </row>
    <row r="202" spans="2:66">
      <c r="B202" s="3">
        <v>190</v>
      </c>
      <c r="C202" s="26"/>
      <c r="D202" s="22"/>
      <c r="E202" s="22"/>
      <c r="F202" s="22"/>
      <c r="G202" s="24"/>
      <c r="H202" s="19"/>
      <c r="I202" s="22"/>
      <c r="J202" s="22"/>
      <c r="K202" s="19"/>
      <c r="L202" s="18"/>
      <c r="M202" s="18" t="str">
        <f>IFERROR(VLOOKUP(L202,'Zájmové skupiny'!$C$3:$D$27,2,0),"")</f>
        <v/>
      </c>
      <c r="N202" s="18"/>
      <c r="O202" s="1"/>
      <c r="P202" s="1"/>
      <c r="Q202" s="1"/>
      <c r="R202" s="1"/>
      <c r="S202" s="1"/>
      <c r="BN202" s="1"/>
    </row>
    <row r="203" spans="2:66">
      <c r="B203" s="3">
        <v>191</v>
      </c>
      <c r="C203" s="26"/>
      <c r="D203" s="22"/>
      <c r="E203" s="22"/>
      <c r="F203" s="22"/>
      <c r="G203" s="24"/>
      <c r="H203" s="19"/>
      <c r="I203" s="22"/>
      <c r="J203" s="22"/>
      <c r="K203" s="19"/>
      <c r="L203" s="18"/>
      <c r="M203" s="18" t="str">
        <f>IFERROR(VLOOKUP(L203,'Zájmové skupiny'!$C$3:$D$27,2,0),"")</f>
        <v/>
      </c>
      <c r="N203" s="18"/>
      <c r="O203" s="1"/>
      <c r="P203" s="1"/>
      <c r="Q203" s="1"/>
      <c r="R203" s="1"/>
      <c r="S203" s="1"/>
      <c r="BN203" s="1"/>
    </row>
    <row r="204" spans="2:66">
      <c r="B204" s="3">
        <v>192</v>
      </c>
      <c r="C204" s="26"/>
      <c r="D204" s="22"/>
      <c r="E204" s="22"/>
      <c r="F204" s="22"/>
      <c r="G204" s="24"/>
      <c r="H204" s="19"/>
      <c r="I204" s="22"/>
      <c r="J204" s="22"/>
      <c r="K204" s="19"/>
      <c r="L204" s="18"/>
      <c r="M204" s="18" t="str">
        <f>IFERROR(VLOOKUP(L204,'Zájmové skupiny'!$C$3:$D$27,2,0),"")</f>
        <v/>
      </c>
      <c r="N204" s="18"/>
      <c r="O204" s="1"/>
      <c r="P204" s="1"/>
      <c r="Q204" s="1"/>
      <c r="R204" s="1"/>
      <c r="S204" s="1"/>
      <c r="BN204" s="1"/>
    </row>
    <row r="205" spans="2:66">
      <c r="B205" s="3">
        <v>193</v>
      </c>
      <c r="C205" s="26"/>
      <c r="D205" s="22"/>
      <c r="E205" s="22"/>
      <c r="F205" s="22"/>
      <c r="G205" s="24"/>
      <c r="H205" s="19"/>
      <c r="I205" s="22"/>
      <c r="J205" s="22"/>
      <c r="K205" s="19"/>
      <c r="L205" s="18"/>
      <c r="M205" s="18" t="str">
        <f>IFERROR(VLOOKUP(L205,'Zájmové skupiny'!$C$3:$D$27,2,0),"")</f>
        <v/>
      </c>
      <c r="N205" s="18"/>
      <c r="O205" s="1"/>
      <c r="P205" s="1"/>
      <c r="Q205" s="1"/>
      <c r="R205" s="1"/>
      <c r="S205" s="1"/>
      <c r="BN205" s="1"/>
    </row>
    <row r="206" spans="2:66">
      <c r="B206" s="3">
        <v>194</v>
      </c>
      <c r="C206" s="26"/>
      <c r="D206" s="22"/>
      <c r="E206" s="22"/>
      <c r="F206" s="22"/>
      <c r="G206" s="24"/>
      <c r="H206" s="19"/>
      <c r="I206" s="22"/>
      <c r="J206" s="22"/>
      <c r="K206" s="19"/>
      <c r="L206" s="18"/>
      <c r="M206" s="18" t="str">
        <f>IFERROR(VLOOKUP(L206,'Zájmové skupiny'!$C$3:$D$27,2,0),"")</f>
        <v/>
      </c>
      <c r="N206" s="18"/>
      <c r="O206" s="1"/>
      <c r="P206" s="1"/>
      <c r="Q206" s="1"/>
      <c r="R206" s="1"/>
      <c r="S206" s="1"/>
      <c r="BN206" s="1"/>
    </row>
    <row r="207" spans="2:66">
      <c r="B207" s="3">
        <v>195</v>
      </c>
      <c r="C207" s="26"/>
      <c r="D207" s="22"/>
      <c r="E207" s="22"/>
      <c r="F207" s="22"/>
      <c r="G207" s="24"/>
      <c r="H207" s="19"/>
      <c r="I207" s="22"/>
      <c r="J207" s="22"/>
      <c r="K207" s="19"/>
      <c r="L207" s="18"/>
      <c r="M207" s="18" t="str">
        <f>IFERROR(VLOOKUP(L207,'Zájmové skupiny'!$C$3:$D$27,2,0),"")</f>
        <v/>
      </c>
      <c r="N207" s="18"/>
      <c r="O207" s="1"/>
      <c r="P207" s="1"/>
      <c r="Q207" s="1"/>
      <c r="R207" s="1"/>
      <c r="S207" s="1"/>
      <c r="BN207" s="1"/>
    </row>
    <row r="208" spans="2:66">
      <c r="B208" s="3">
        <v>196</v>
      </c>
      <c r="C208" s="26"/>
      <c r="D208" s="22"/>
      <c r="E208" s="22"/>
      <c r="F208" s="22"/>
      <c r="G208" s="24"/>
      <c r="H208" s="19"/>
      <c r="I208" s="22"/>
      <c r="J208" s="22"/>
      <c r="K208" s="19"/>
      <c r="L208" s="18"/>
      <c r="M208" s="18" t="str">
        <f>IFERROR(VLOOKUP(L208,'Zájmové skupiny'!$C$3:$D$27,2,0),"")</f>
        <v/>
      </c>
      <c r="N208" s="18"/>
      <c r="O208" s="1"/>
      <c r="P208" s="1"/>
      <c r="Q208" s="1"/>
      <c r="R208" s="1"/>
      <c r="S208" s="1"/>
      <c r="BN208" s="1"/>
    </row>
    <row r="209" spans="2:66">
      <c r="B209" s="3">
        <v>197</v>
      </c>
      <c r="C209" s="26"/>
      <c r="D209" s="22"/>
      <c r="E209" s="22"/>
      <c r="F209" s="22"/>
      <c r="G209" s="24"/>
      <c r="H209" s="19"/>
      <c r="I209" s="22"/>
      <c r="J209" s="22"/>
      <c r="K209" s="19"/>
      <c r="L209" s="18"/>
      <c r="M209" s="18" t="str">
        <f>IFERROR(VLOOKUP(L209,'Zájmové skupiny'!$C$3:$D$27,2,0),"")</f>
        <v/>
      </c>
      <c r="N209" s="18"/>
      <c r="O209" s="1"/>
      <c r="P209" s="1"/>
      <c r="Q209" s="1"/>
      <c r="R209" s="1"/>
      <c r="S209" s="1"/>
      <c r="BN209" s="1"/>
    </row>
    <row r="210" spans="2:66">
      <c r="B210" s="3">
        <v>198</v>
      </c>
      <c r="C210" s="26"/>
      <c r="D210" s="22"/>
      <c r="E210" s="22"/>
      <c r="F210" s="22"/>
      <c r="G210" s="24"/>
      <c r="H210" s="19"/>
      <c r="I210" s="22"/>
      <c r="J210" s="22"/>
      <c r="K210" s="19"/>
      <c r="L210" s="18"/>
      <c r="M210" s="18" t="str">
        <f>IFERROR(VLOOKUP(L210,'Zájmové skupiny'!$C$3:$D$27,2,0),"")</f>
        <v/>
      </c>
      <c r="N210" s="18"/>
      <c r="O210" s="1"/>
      <c r="P210" s="1"/>
      <c r="Q210" s="1"/>
      <c r="R210" s="1"/>
      <c r="S210" s="1"/>
      <c r="BN210" s="1"/>
    </row>
    <row r="211" spans="2:66">
      <c r="B211" s="3">
        <v>199</v>
      </c>
      <c r="C211" s="26"/>
      <c r="D211" s="22"/>
      <c r="E211" s="22"/>
      <c r="F211" s="22"/>
      <c r="G211" s="24"/>
      <c r="H211" s="19"/>
      <c r="I211" s="22"/>
      <c r="J211" s="22"/>
      <c r="K211" s="19"/>
      <c r="L211" s="18"/>
      <c r="M211" s="18" t="str">
        <f>IFERROR(VLOOKUP(L211,'Zájmové skupiny'!$C$3:$D$27,2,0),"")</f>
        <v/>
      </c>
      <c r="N211" s="18"/>
      <c r="O211" s="1"/>
      <c r="P211" s="1"/>
      <c r="Q211" s="1"/>
      <c r="R211" s="1"/>
      <c r="S211" s="1"/>
      <c r="BN211" s="1"/>
    </row>
    <row r="212" spans="2:66">
      <c r="B212" s="3">
        <v>200</v>
      </c>
      <c r="C212" s="26"/>
      <c r="D212" s="22"/>
      <c r="E212" s="22"/>
      <c r="F212" s="22"/>
      <c r="G212" s="24"/>
      <c r="H212" s="19"/>
      <c r="I212" s="22"/>
      <c r="J212" s="22"/>
      <c r="K212" s="19"/>
      <c r="L212" s="18"/>
      <c r="M212" s="18" t="str">
        <f>IFERROR(VLOOKUP(L212,'Zájmové skupiny'!$C$3:$D$27,2,0),"")</f>
        <v/>
      </c>
      <c r="N212" s="18"/>
      <c r="O212" s="1"/>
      <c r="P212" s="1"/>
      <c r="Q212" s="1"/>
      <c r="R212" s="1"/>
      <c r="S212" s="1"/>
      <c r="BN212" s="1"/>
    </row>
    <row r="213" spans="2:66">
      <c r="O213" s="1"/>
      <c r="P213" s="1"/>
      <c r="Q213" s="1"/>
      <c r="R213" s="1"/>
      <c r="S213" s="1"/>
    </row>
    <row r="214" spans="2:66">
      <c r="O214" s="1"/>
      <c r="P214" s="1"/>
      <c r="Q214" s="1"/>
      <c r="R214" s="1"/>
      <c r="S214" s="1"/>
    </row>
    <row r="215" spans="2:66">
      <c r="O215" s="1"/>
      <c r="P215" s="1"/>
      <c r="Q215" s="1"/>
      <c r="R215" s="1"/>
      <c r="S215" s="1"/>
    </row>
    <row r="216" spans="2:66">
      <c r="O216" s="1"/>
      <c r="P216" s="1"/>
      <c r="Q216" s="1"/>
      <c r="R216" s="1"/>
      <c r="S216" s="1"/>
    </row>
    <row r="217" spans="2:66">
      <c r="O217" s="1"/>
      <c r="P217" s="1"/>
      <c r="Q217" s="1"/>
      <c r="R217" s="1"/>
      <c r="S217" s="1"/>
    </row>
    <row r="218" spans="2:66">
      <c r="O218" s="1"/>
      <c r="P218" s="1"/>
      <c r="Q218" s="1"/>
      <c r="R218" s="1"/>
      <c r="S218" s="1"/>
    </row>
    <row r="219" spans="2:66">
      <c r="O219" s="1"/>
      <c r="P219" s="1"/>
      <c r="Q219" s="1"/>
      <c r="R219" s="1"/>
      <c r="S219" s="1"/>
    </row>
    <row r="220" spans="2:66">
      <c r="O220" s="1"/>
      <c r="P220" s="1"/>
      <c r="Q220" s="1"/>
      <c r="R220" s="1"/>
      <c r="S220" s="1"/>
    </row>
    <row r="221" spans="2:66">
      <c r="O221" s="1"/>
      <c r="P221" s="1"/>
      <c r="Q221" s="1"/>
      <c r="R221" s="1"/>
      <c r="S221" s="1"/>
    </row>
    <row r="222" spans="2:66">
      <c r="O222" s="1"/>
      <c r="P222" s="1"/>
      <c r="Q222" s="1"/>
      <c r="R222" s="1"/>
      <c r="S222" s="1"/>
    </row>
    <row r="223" spans="2:66">
      <c r="O223" s="1"/>
      <c r="P223" s="1"/>
      <c r="Q223" s="1"/>
      <c r="R223" s="1"/>
      <c r="S223" s="1"/>
    </row>
    <row r="224" spans="2:66">
      <c r="O224" s="1"/>
      <c r="P224" s="1"/>
      <c r="Q224" s="1"/>
      <c r="R224" s="1"/>
      <c r="S224" s="1"/>
    </row>
    <row r="225" spans="15:19">
      <c r="O225" s="1"/>
      <c r="P225" s="1"/>
      <c r="Q225" s="1"/>
      <c r="R225" s="1"/>
      <c r="S225" s="1"/>
    </row>
    <row r="226" spans="15:19">
      <c r="O226" s="1"/>
      <c r="P226" s="1"/>
      <c r="Q226" s="1"/>
      <c r="R226" s="1"/>
      <c r="S226" s="1"/>
    </row>
    <row r="227" spans="15:19">
      <c r="O227" s="1"/>
      <c r="P227" s="1"/>
      <c r="Q227" s="1"/>
      <c r="R227" s="1"/>
      <c r="S227" s="1"/>
    </row>
    <row r="228" spans="15:19">
      <c r="O228" s="1"/>
      <c r="P228" s="1"/>
      <c r="Q228" s="1"/>
      <c r="R228" s="1"/>
      <c r="S228" s="1"/>
    </row>
    <row r="229" spans="15:19">
      <c r="O229" s="1"/>
      <c r="P229" s="1"/>
      <c r="Q229" s="1"/>
      <c r="R229" s="1"/>
      <c r="S229" s="1"/>
    </row>
    <row r="230" spans="15:19">
      <c r="O230" s="1"/>
      <c r="P230" s="1"/>
      <c r="Q230" s="1"/>
      <c r="R230" s="1"/>
      <c r="S230" s="1"/>
    </row>
    <row r="231" spans="15:19">
      <c r="O231" s="1"/>
      <c r="P231" s="1"/>
      <c r="Q231" s="1"/>
      <c r="R231" s="1"/>
      <c r="S231" s="1"/>
    </row>
    <row r="232" spans="15:19">
      <c r="O232" s="1"/>
      <c r="P232" s="1"/>
      <c r="Q232" s="1"/>
      <c r="R232" s="1"/>
      <c r="S232" s="1"/>
    </row>
    <row r="233" spans="15:19">
      <c r="O233" s="1"/>
      <c r="P233" s="1"/>
      <c r="Q233" s="1"/>
      <c r="R233" s="1"/>
      <c r="S233" s="1"/>
    </row>
    <row r="234" spans="15:19">
      <c r="O234" s="1"/>
      <c r="P234" s="1"/>
      <c r="Q234" s="1"/>
      <c r="R234" s="1"/>
      <c r="S234" s="1"/>
    </row>
    <row r="235" spans="15:19">
      <c r="O235" s="1"/>
      <c r="P235" s="1"/>
      <c r="Q235" s="1"/>
      <c r="R235" s="1"/>
      <c r="S235" s="1"/>
    </row>
    <row r="236" spans="15:19">
      <c r="O236" s="1"/>
      <c r="P236" s="1"/>
      <c r="Q236" s="1"/>
      <c r="R236" s="1"/>
      <c r="S236" s="1"/>
    </row>
    <row r="237" spans="15:19">
      <c r="O237" s="1"/>
      <c r="P237" s="1"/>
      <c r="Q237" s="1"/>
      <c r="R237" s="1"/>
      <c r="S237" s="1"/>
    </row>
    <row r="238" spans="15:19">
      <c r="O238" s="1"/>
      <c r="P238" s="1"/>
      <c r="Q238" s="1"/>
      <c r="R238" s="1"/>
      <c r="S238" s="1"/>
    </row>
    <row r="239" spans="15:19">
      <c r="O239" s="1"/>
      <c r="P239" s="1"/>
      <c r="Q239" s="1"/>
      <c r="R239" s="1"/>
      <c r="S239" s="1"/>
    </row>
    <row r="240" spans="15:19">
      <c r="O240" s="1"/>
      <c r="P240" s="1"/>
      <c r="Q240" s="1"/>
      <c r="R240" s="1"/>
      <c r="S240" s="1"/>
    </row>
    <row r="241" spans="15:19">
      <c r="O241" s="1"/>
      <c r="P241" s="1"/>
      <c r="Q241" s="1"/>
      <c r="R241" s="1"/>
      <c r="S241" s="1"/>
    </row>
    <row r="242" spans="15:19">
      <c r="O242" s="1"/>
      <c r="P242" s="1"/>
      <c r="Q242" s="1"/>
      <c r="R242" s="1"/>
      <c r="S242" s="1"/>
    </row>
    <row r="243" spans="15:19">
      <c r="O243" s="1"/>
      <c r="P243" s="1"/>
      <c r="Q243" s="1"/>
      <c r="R243" s="1"/>
      <c r="S243" s="1"/>
    </row>
    <row r="244" spans="15:19">
      <c r="O244" s="1"/>
      <c r="P244" s="1"/>
      <c r="Q244" s="1"/>
      <c r="R244" s="1"/>
      <c r="S244" s="1"/>
    </row>
    <row r="245" spans="15:19">
      <c r="O245" s="1"/>
      <c r="P245" s="1"/>
      <c r="Q245" s="1"/>
      <c r="R245" s="1"/>
      <c r="S245" s="1"/>
    </row>
    <row r="246" spans="15:19">
      <c r="O246" s="1"/>
      <c r="P246" s="1"/>
      <c r="Q246" s="1"/>
      <c r="R246" s="1"/>
      <c r="S246" s="1"/>
    </row>
    <row r="247" spans="15:19">
      <c r="O247" s="1"/>
      <c r="P247" s="1"/>
      <c r="Q247" s="1"/>
      <c r="R247" s="1"/>
      <c r="S247" s="1"/>
    </row>
    <row r="248" spans="15:19">
      <c r="O248" s="1"/>
      <c r="P248" s="1"/>
      <c r="Q248" s="1"/>
      <c r="R248" s="1"/>
      <c r="S248" s="1"/>
    </row>
    <row r="249" spans="15:19">
      <c r="O249" s="1"/>
      <c r="P249" s="1"/>
      <c r="Q249" s="1"/>
      <c r="R249" s="1"/>
      <c r="S249" s="1"/>
    </row>
    <row r="250" spans="15:19">
      <c r="O250" s="1"/>
      <c r="P250" s="1"/>
      <c r="Q250" s="1"/>
      <c r="R250" s="1"/>
      <c r="S250" s="1"/>
    </row>
    <row r="251" spans="15:19">
      <c r="O251" s="1"/>
      <c r="P251" s="1"/>
      <c r="Q251" s="1"/>
      <c r="R251" s="1"/>
      <c r="S251" s="1"/>
    </row>
    <row r="252" spans="15:19">
      <c r="O252" s="1"/>
      <c r="P252" s="1"/>
      <c r="Q252" s="1"/>
      <c r="R252" s="1"/>
      <c r="S252" s="1"/>
    </row>
    <row r="253" spans="15:19">
      <c r="O253" s="1"/>
      <c r="P253" s="1"/>
      <c r="Q253" s="1"/>
      <c r="R253" s="1"/>
      <c r="S253" s="1"/>
    </row>
    <row r="254" spans="15:19">
      <c r="O254" s="1"/>
      <c r="P254" s="1"/>
      <c r="Q254" s="1"/>
      <c r="R254" s="1"/>
      <c r="S254" s="1"/>
    </row>
    <row r="255" spans="15:19">
      <c r="O255" s="1"/>
      <c r="P255" s="1"/>
      <c r="Q255" s="1"/>
      <c r="R255" s="1"/>
      <c r="S255" s="1"/>
    </row>
    <row r="256" spans="15:19">
      <c r="O256" s="1"/>
      <c r="P256" s="1"/>
      <c r="Q256" s="1"/>
      <c r="R256" s="1"/>
      <c r="S256" s="1"/>
    </row>
    <row r="257" spans="15:19">
      <c r="O257" s="1"/>
      <c r="P257" s="1"/>
      <c r="Q257" s="1"/>
      <c r="R257" s="1"/>
      <c r="S257" s="1"/>
    </row>
    <row r="258" spans="15:19">
      <c r="O258" s="1"/>
      <c r="P258" s="1"/>
      <c r="Q258" s="1"/>
      <c r="R258" s="1"/>
      <c r="S258" s="1"/>
    </row>
    <row r="259" spans="15:19">
      <c r="O259" s="1"/>
      <c r="P259" s="1"/>
      <c r="Q259" s="1"/>
      <c r="R259" s="1"/>
      <c r="S259" s="1"/>
    </row>
    <row r="260" spans="15:19">
      <c r="O260" s="1"/>
      <c r="P260" s="1"/>
      <c r="Q260" s="1"/>
      <c r="R260" s="1"/>
      <c r="S260" s="1"/>
    </row>
    <row r="261" spans="15:19">
      <c r="O261" s="1"/>
      <c r="P261" s="1"/>
      <c r="Q261" s="1"/>
      <c r="R261" s="1"/>
      <c r="S261" s="1"/>
    </row>
    <row r="262" spans="15:19">
      <c r="O262" s="1"/>
      <c r="P262" s="1"/>
      <c r="Q262" s="1"/>
      <c r="R262" s="1"/>
      <c r="S262" s="1"/>
    </row>
    <row r="263" spans="15:19">
      <c r="O263" s="1"/>
      <c r="P263" s="1"/>
      <c r="Q263" s="1"/>
      <c r="R263" s="1"/>
      <c r="S263" s="1"/>
    </row>
    <row r="264" spans="15:19">
      <c r="O264" s="1"/>
      <c r="P264" s="1"/>
      <c r="Q264" s="1"/>
      <c r="R264" s="1"/>
      <c r="S264" s="1"/>
    </row>
    <row r="265" spans="15:19">
      <c r="O265" s="1"/>
      <c r="P265" s="1"/>
      <c r="Q265" s="1"/>
      <c r="R265" s="1"/>
      <c r="S265" s="1"/>
    </row>
    <row r="266" spans="15:19">
      <c r="O266" s="1"/>
      <c r="P266" s="1"/>
      <c r="Q266" s="1"/>
      <c r="R266" s="1"/>
      <c r="S266" s="1"/>
    </row>
    <row r="267" spans="15:19">
      <c r="O267" s="1"/>
      <c r="P267" s="1"/>
      <c r="Q267" s="1"/>
      <c r="R267" s="1"/>
      <c r="S267" s="1"/>
    </row>
    <row r="268" spans="15:19">
      <c r="O268" s="1"/>
      <c r="P268" s="1"/>
      <c r="Q268" s="1"/>
      <c r="R268" s="1"/>
      <c r="S268" s="1"/>
    </row>
    <row r="269" spans="15:19">
      <c r="O269" s="1"/>
      <c r="P269" s="1"/>
      <c r="Q269" s="1"/>
      <c r="R269" s="1"/>
      <c r="S269" s="1"/>
    </row>
    <row r="270" spans="15:19">
      <c r="O270" s="1"/>
      <c r="P270" s="1"/>
      <c r="Q270" s="1"/>
      <c r="R270" s="1"/>
      <c r="S270" s="1"/>
    </row>
    <row r="271" spans="15:19">
      <c r="O271" s="1"/>
      <c r="P271" s="1"/>
      <c r="Q271" s="1"/>
      <c r="R271" s="1"/>
      <c r="S271" s="1"/>
    </row>
    <row r="272" spans="15:19">
      <c r="O272" s="1"/>
      <c r="P272" s="1"/>
      <c r="Q272" s="1"/>
      <c r="R272" s="1"/>
      <c r="S272" s="1"/>
    </row>
    <row r="273" spans="15:19">
      <c r="O273" s="1"/>
      <c r="P273" s="1"/>
      <c r="Q273" s="1"/>
      <c r="R273" s="1"/>
      <c r="S273" s="1"/>
    </row>
    <row r="274" spans="15:19">
      <c r="O274" s="1"/>
      <c r="P274" s="1"/>
      <c r="Q274" s="1"/>
      <c r="R274" s="1"/>
      <c r="S274" s="1"/>
    </row>
    <row r="275" spans="15:19">
      <c r="O275" s="1"/>
      <c r="P275" s="1"/>
      <c r="Q275" s="1"/>
      <c r="R275" s="1"/>
      <c r="S275" s="1"/>
    </row>
    <row r="276" spans="15:19">
      <c r="O276" s="1"/>
      <c r="P276" s="1"/>
      <c r="Q276" s="1"/>
      <c r="R276" s="1"/>
      <c r="S276" s="1"/>
    </row>
    <row r="277" spans="15:19">
      <c r="O277" s="1"/>
      <c r="P277" s="1"/>
      <c r="Q277" s="1"/>
      <c r="R277" s="1"/>
      <c r="S277" s="1"/>
    </row>
    <row r="278" spans="15:19">
      <c r="O278" s="1"/>
      <c r="P278" s="1"/>
      <c r="Q278" s="1"/>
      <c r="R278" s="1"/>
      <c r="S278" s="1"/>
    </row>
    <row r="279" spans="15:19">
      <c r="O279" s="1"/>
      <c r="P279" s="1"/>
      <c r="Q279" s="1"/>
      <c r="R279" s="1"/>
      <c r="S279" s="1"/>
    </row>
    <row r="280" spans="15:19">
      <c r="O280" s="1"/>
      <c r="P280" s="1"/>
      <c r="Q280" s="1"/>
      <c r="R280" s="1"/>
      <c r="S280" s="1"/>
    </row>
    <row r="281" spans="15:19">
      <c r="O281" s="1"/>
      <c r="P281" s="1"/>
      <c r="Q281" s="1"/>
      <c r="R281" s="1"/>
      <c r="S281" s="1"/>
    </row>
    <row r="282" spans="15:19">
      <c r="O282" s="1"/>
      <c r="P282" s="1"/>
      <c r="Q282" s="1"/>
      <c r="R282" s="1"/>
      <c r="S282" s="1"/>
    </row>
    <row r="283" spans="15:19">
      <c r="O283" s="1"/>
      <c r="P283" s="1"/>
      <c r="Q283" s="1"/>
      <c r="R283" s="1"/>
      <c r="S283" s="1"/>
    </row>
    <row r="284" spans="15:19">
      <c r="O284" s="1"/>
      <c r="P284" s="1"/>
      <c r="Q284" s="1"/>
      <c r="R284" s="1"/>
      <c r="S284" s="1"/>
    </row>
    <row r="285" spans="15:19">
      <c r="O285" s="1"/>
      <c r="P285" s="1"/>
      <c r="Q285" s="1"/>
      <c r="R285" s="1"/>
      <c r="S285" s="1"/>
    </row>
    <row r="286" spans="15:19">
      <c r="O286" s="1"/>
      <c r="P286" s="1"/>
      <c r="Q286" s="1"/>
      <c r="R286" s="1"/>
      <c r="S286" s="1"/>
    </row>
    <row r="287" spans="15:19">
      <c r="O287" s="1"/>
      <c r="P287" s="1"/>
      <c r="Q287" s="1"/>
      <c r="R287" s="1"/>
      <c r="S287" s="1"/>
    </row>
    <row r="288" spans="15:19">
      <c r="O288" s="1"/>
      <c r="P288" s="1"/>
      <c r="Q288" s="1"/>
      <c r="R288" s="1"/>
      <c r="S288" s="1"/>
    </row>
    <row r="289" spans="15:19">
      <c r="O289" s="1"/>
      <c r="P289" s="1"/>
      <c r="Q289" s="1"/>
      <c r="R289" s="1"/>
      <c r="S289" s="1"/>
    </row>
    <row r="290" spans="15:19">
      <c r="O290" s="1"/>
      <c r="P290" s="1"/>
      <c r="Q290" s="1"/>
      <c r="R290" s="1"/>
      <c r="S290" s="1"/>
    </row>
    <row r="291" spans="15:19">
      <c r="O291" s="1"/>
      <c r="P291" s="1"/>
      <c r="Q291" s="1"/>
      <c r="R291" s="1"/>
      <c r="S291" s="1"/>
    </row>
    <row r="292" spans="15:19">
      <c r="O292" s="1"/>
      <c r="P292" s="1"/>
      <c r="Q292" s="1"/>
      <c r="R292" s="1"/>
      <c r="S292" s="1"/>
    </row>
    <row r="293" spans="15:19">
      <c r="O293" s="1"/>
      <c r="P293" s="1"/>
      <c r="Q293" s="1"/>
      <c r="R293" s="1"/>
      <c r="S293" s="1"/>
    </row>
    <row r="294" spans="15:19">
      <c r="O294" s="1"/>
      <c r="P294" s="1"/>
      <c r="Q294" s="1"/>
      <c r="R294" s="1"/>
      <c r="S294" s="1"/>
    </row>
    <row r="295" spans="15:19">
      <c r="O295" s="1"/>
      <c r="P295" s="1"/>
      <c r="Q295" s="1"/>
      <c r="R295" s="1"/>
      <c r="S295" s="1"/>
    </row>
    <row r="296" spans="15:19">
      <c r="O296" s="1"/>
      <c r="P296" s="1"/>
      <c r="Q296" s="1"/>
      <c r="R296" s="1"/>
      <c r="S296" s="1"/>
    </row>
    <row r="297" spans="15:19">
      <c r="O297" s="1"/>
      <c r="P297" s="1"/>
      <c r="Q297" s="1"/>
      <c r="R297" s="1"/>
      <c r="S297" s="1"/>
    </row>
    <row r="298" spans="15:19">
      <c r="O298" s="1"/>
      <c r="P298" s="1"/>
      <c r="Q298" s="1"/>
      <c r="R298" s="1"/>
      <c r="S298" s="1"/>
    </row>
    <row r="299" spans="15:19">
      <c r="O299" s="1"/>
      <c r="P299" s="1"/>
      <c r="Q299" s="1"/>
      <c r="R299" s="1"/>
      <c r="S299" s="1"/>
    </row>
    <row r="300" spans="15:19">
      <c r="O300" s="1"/>
      <c r="P300" s="1"/>
      <c r="Q300" s="1"/>
      <c r="R300" s="1"/>
      <c r="S300" s="1"/>
    </row>
    <row r="301" spans="15:19">
      <c r="O301" s="1"/>
      <c r="P301" s="1"/>
      <c r="Q301" s="1"/>
      <c r="R301" s="1"/>
      <c r="S301" s="1"/>
    </row>
    <row r="302" spans="15:19">
      <c r="O302" s="1"/>
      <c r="P302" s="1"/>
      <c r="Q302" s="1"/>
      <c r="R302" s="1"/>
      <c r="S302" s="1"/>
    </row>
    <row r="303" spans="15:19">
      <c r="O303" s="1"/>
      <c r="P303" s="1"/>
      <c r="Q303" s="1"/>
      <c r="R303" s="1"/>
      <c r="S303" s="1"/>
    </row>
    <row r="304" spans="15:19">
      <c r="O304" s="1"/>
      <c r="P304" s="1"/>
      <c r="Q304" s="1"/>
      <c r="R304" s="1"/>
      <c r="S304" s="1"/>
    </row>
    <row r="305" spans="15:19">
      <c r="O305" s="1"/>
      <c r="P305" s="1"/>
      <c r="Q305" s="1"/>
      <c r="R305" s="1"/>
      <c r="S305" s="1"/>
    </row>
    <row r="306" spans="15:19">
      <c r="O306" s="1"/>
      <c r="P306" s="1"/>
      <c r="Q306" s="1"/>
      <c r="R306" s="1"/>
      <c r="S306" s="1"/>
    </row>
    <row r="307" spans="15:19">
      <c r="O307" s="1"/>
      <c r="P307" s="1"/>
      <c r="Q307" s="1"/>
      <c r="R307" s="1"/>
      <c r="S307" s="1"/>
    </row>
    <row r="308" spans="15:19">
      <c r="O308" s="1"/>
      <c r="P308" s="1"/>
      <c r="Q308" s="1"/>
      <c r="R308" s="1"/>
      <c r="S308" s="1"/>
    </row>
    <row r="309" spans="15:19">
      <c r="O309" s="1"/>
      <c r="P309" s="1"/>
      <c r="Q309" s="1"/>
      <c r="R309" s="1"/>
      <c r="S309" s="1"/>
    </row>
    <row r="310" spans="15:19">
      <c r="O310" s="1"/>
      <c r="P310" s="1"/>
      <c r="Q310" s="1"/>
      <c r="R310" s="1"/>
      <c r="S310" s="1"/>
    </row>
    <row r="311" spans="15:19">
      <c r="O311" s="1"/>
      <c r="P311" s="1"/>
      <c r="Q311" s="1"/>
      <c r="R311" s="1"/>
      <c r="S311" s="1"/>
    </row>
    <row r="312" spans="15:19">
      <c r="O312" s="1"/>
      <c r="P312" s="1"/>
      <c r="Q312" s="1"/>
      <c r="R312" s="1"/>
      <c r="S312" s="1"/>
    </row>
    <row r="313" spans="15:19">
      <c r="O313" s="1"/>
      <c r="P313" s="1"/>
      <c r="Q313" s="1"/>
      <c r="R313" s="1"/>
      <c r="S313" s="1"/>
    </row>
    <row r="314" spans="15:19">
      <c r="O314" s="1"/>
      <c r="P314" s="1"/>
      <c r="Q314" s="1"/>
      <c r="R314" s="1"/>
      <c r="S314" s="1"/>
    </row>
    <row r="315" spans="15:19">
      <c r="O315" s="1"/>
      <c r="P315" s="1"/>
      <c r="Q315" s="1"/>
      <c r="R315" s="1"/>
      <c r="S315" s="1"/>
    </row>
    <row r="316" spans="15:19">
      <c r="O316" s="1"/>
      <c r="P316" s="1"/>
      <c r="Q316" s="1"/>
      <c r="R316" s="1"/>
      <c r="S316" s="1"/>
    </row>
    <row r="317" spans="15:19">
      <c r="O317" s="1"/>
      <c r="P317" s="1"/>
      <c r="Q317" s="1"/>
      <c r="R317" s="1"/>
      <c r="S317" s="1"/>
    </row>
    <row r="318" spans="15:19">
      <c r="O318" s="1"/>
      <c r="P318" s="1"/>
      <c r="Q318" s="1"/>
      <c r="R318" s="1"/>
      <c r="S318" s="1"/>
    </row>
    <row r="319" spans="15:19">
      <c r="O319" s="1"/>
      <c r="P319" s="1"/>
      <c r="Q319" s="1"/>
      <c r="R319" s="1"/>
      <c r="S319" s="1"/>
    </row>
    <row r="320" spans="15:19">
      <c r="O320" s="1"/>
      <c r="P320" s="1"/>
      <c r="Q320" s="1"/>
      <c r="R320" s="1"/>
      <c r="S320" s="1"/>
    </row>
    <row r="321" spans="15:19">
      <c r="O321" s="1"/>
      <c r="P321" s="1"/>
      <c r="Q321" s="1"/>
      <c r="R321" s="1"/>
      <c r="S321" s="1"/>
    </row>
    <row r="322" spans="15:19">
      <c r="O322" s="1"/>
      <c r="P322" s="1"/>
      <c r="Q322" s="1"/>
      <c r="R322" s="1"/>
      <c r="S322" s="1"/>
    </row>
    <row r="323" spans="15:19">
      <c r="O323" s="1"/>
      <c r="P323" s="1"/>
      <c r="Q323" s="1"/>
      <c r="R323" s="1"/>
      <c r="S323" s="1"/>
    </row>
    <row r="324" spans="15:19">
      <c r="O324" s="1"/>
      <c r="P324" s="1"/>
      <c r="Q324" s="1"/>
      <c r="R324" s="1"/>
      <c r="S324" s="1"/>
    </row>
    <row r="325" spans="15:19">
      <c r="O325" s="1"/>
      <c r="P325" s="1"/>
      <c r="Q325" s="1"/>
      <c r="R325" s="1"/>
      <c r="S325" s="1"/>
    </row>
    <row r="326" spans="15:19">
      <c r="O326" s="1"/>
      <c r="P326" s="1"/>
      <c r="Q326" s="1"/>
      <c r="R326" s="1"/>
      <c r="S326" s="1"/>
    </row>
    <row r="327" spans="15:19">
      <c r="O327" s="1"/>
      <c r="P327" s="1"/>
      <c r="Q327" s="1"/>
      <c r="R327" s="1"/>
      <c r="S327" s="1"/>
    </row>
    <row r="328" spans="15:19">
      <c r="O328" s="1"/>
      <c r="P328" s="1"/>
      <c r="Q328" s="1"/>
      <c r="R328" s="1"/>
      <c r="S328" s="1"/>
    </row>
    <row r="329" spans="15:19">
      <c r="O329" s="1"/>
      <c r="P329" s="1"/>
      <c r="Q329" s="1"/>
      <c r="R329" s="1"/>
      <c r="S329" s="1"/>
    </row>
    <row r="330" spans="15:19">
      <c r="O330" s="1"/>
      <c r="P330" s="1"/>
      <c r="Q330" s="1"/>
      <c r="R330" s="1"/>
      <c r="S330" s="1"/>
    </row>
    <row r="331" spans="15:19">
      <c r="O331" s="1"/>
      <c r="P331" s="1"/>
      <c r="Q331" s="1"/>
      <c r="R331" s="1"/>
      <c r="S331" s="1"/>
    </row>
    <row r="332" spans="15:19">
      <c r="O332" s="1"/>
      <c r="P332" s="1"/>
      <c r="Q332" s="1"/>
      <c r="R332" s="1"/>
      <c r="S332" s="1"/>
    </row>
    <row r="333" spans="15:19">
      <c r="O333" s="1"/>
      <c r="P333" s="1"/>
      <c r="Q333" s="1"/>
      <c r="R333" s="1"/>
      <c r="S333" s="1"/>
    </row>
    <row r="334" spans="15:19">
      <c r="O334" s="1"/>
      <c r="P334" s="1"/>
      <c r="Q334" s="1"/>
      <c r="R334" s="1"/>
      <c r="S334" s="1"/>
    </row>
    <row r="335" spans="15:19">
      <c r="O335" s="1"/>
      <c r="P335" s="1"/>
      <c r="Q335" s="1"/>
      <c r="R335" s="1"/>
      <c r="S335" s="1"/>
    </row>
    <row r="336" spans="15:19">
      <c r="O336" s="1"/>
      <c r="P336" s="1"/>
      <c r="Q336" s="1"/>
      <c r="R336" s="1"/>
      <c r="S336" s="1"/>
    </row>
    <row r="337" spans="15:19">
      <c r="O337" s="1"/>
      <c r="P337" s="1"/>
      <c r="Q337" s="1"/>
      <c r="R337" s="1"/>
      <c r="S337" s="1"/>
    </row>
    <row r="338" spans="15:19">
      <c r="O338" s="1"/>
      <c r="P338" s="1"/>
      <c r="Q338" s="1"/>
      <c r="R338" s="1"/>
      <c r="S338" s="1"/>
    </row>
    <row r="339" spans="15:19">
      <c r="O339" s="1"/>
      <c r="P339" s="1"/>
      <c r="Q339" s="1"/>
      <c r="R339" s="1"/>
      <c r="S339" s="1"/>
    </row>
    <row r="340" spans="15:19">
      <c r="O340" s="1"/>
      <c r="P340" s="1"/>
      <c r="Q340" s="1"/>
      <c r="R340" s="1"/>
      <c r="S340" s="1"/>
    </row>
    <row r="341" spans="15:19">
      <c r="O341" s="1"/>
      <c r="P341" s="1"/>
      <c r="Q341" s="1"/>
      <c r="R341" s="1"/>
      <c r="S341" s="1"/>
    </row>
    <row r="342" spans="15:19">
      <c r="O342" s="1"/>
      <c r="P342" s="1"/>
      <c r="Q342" s="1"/>
      <c r="R342" s="1"/>
      <c r="S342" s="1"/>
    </row>
    <row r="343" spans="15:19">
      <c r="O343" s="1"/>
      <c r="P343" s="1"/>
      <c r="Q343" s="1"/>
      <c r="R343" s="1"/>
      <c r="S343" s="1"/>
    </row>
    <row r="344" spans="15:19">
      <c r="O344" s="1"/>
      <c r="P344" s="1"/>
      <c r="Q344" s="1"/>
      <c r="R344" s="1"/>
      <c r="S344" s="1"/>
    </row>
    <row r="345" spans="15:19">
      <c r="O345" s="1"/>
      <c r="P345" s="1"/>
      <c r="Q345" s="1"/>
      <c r="R345" s="1"/>
      <c r="S345" s="1"/>
    </row>
    <row r="346" spans="15:19">
      <c r="O346" s="1"/>
      <c r="P346" s="1"/>
      <c r="Q346" s="1"/>
      <c r="R346" s="1"/>
      <c r="S346" s="1"/>
    </row>
    <row r="347" spans="15:19">
      <c r="O347" s="1"/>
      <c r="P347" s="1"/>
      <c r="Q347" s="1"/>
      <c r="R347" s="1"/>
      <c r="S347" s="1"/>
    </row>
    <row r="348" spans="15:19">
      <c r="O348" s="1"/>
      <c r="P348" s="1"/>
      <c r="Q348" s="1"/>
      <c r="R348" s="1"/>
      <c r="S348" s="1"/>
    </row>
    <row r="349" spans="15:19">
      <c r="O349" s="1"/>
      <c r="P349" s="1"/>
      <c r="Q349" s="1"/>
      <c r="R349" s="1"/>
      <c r="S349" s="1"/>
    </row>
    <row r="350" spans="15:19">
      <c r="O350" s="1"/>
      <c r="P350" s="1"/>
      <c r="Q350" s="1"/>
      <c r="R350" s="1"/>
      <c r="S350" s="1"/>
    </row>
    <row r="351" spans="15:19">
      <c r="O351" s="1"/>
      <c r="P351" s="1"/>
      <c r="Q351" s="1"/>
      <c r="R351" s="1"/>
      <c r="S351" s="1"/>
    </row>
    <row r="352" spans="15:19">
      <c r="O352" s="1"/>
      <c r="P352" s="1"/>
      <c r="Q352" s="1"/>
      <c r="R352" s="1"/>
      <c r="S352" s="1"/>
    </row>
    <row r="353" spans="15:19">
      <c r="O353" s="1"/>
      <c r="P353" s="1"/>
      <c r="Q353" s="1"/>
      <c r="R353" s="1"/>
      <c r="S353" s="1"/>
    </row>
    <row r="354" spans="15:19">
      <c r="O354" s="1"/>
      <c r="P354" s="1"/>
      <c r="Q354" s="1"/>
      <c r="R354" s="1"/>
      <c r="S354" s="1"/>
    </row>
    <row r="355" spans="15:19">
      <c r="O355" s="1"/>
      <c r="P355" s="1"/>
      <c r="Q355" s="1"/>
      <c r="R355" s="1"/>
      <c r="S355" s="1"/>
    </row>
    <row r="356" spans="15:19">
      <c r="O356" s="1"/>
      <c r="P356" s="1"/>
      <c r="Q356" s="1"/>
      <c r="R356" s="1"/>
      <c r="S356" s="1"/>
    </row>
    <row r="357" spans="15:19">
      <c r="O357" s="1"/>
      <c r="P357" s="1"/>
      <c r="Q357" s="1"/>
      <c r="R357" s="1"/>
      <c r="S357" s="1"/>
    </row>
    <row r="358" spans="15:19">
      <c r="O358" s="1"/>
      <c r="P358" s="1"/>
      <c r="Q358" s="1"/>
      <c r="R358" s="1"/>
      <c r="S358" s="1"/>
    </row>
    <row r="359" spans="15:19">
      <c r="O359" s="1"/>
      <c r="P359" s="1"/>
      <c r="Q359" s="1"/>
      <c r="R359" s="1"/>
      <c r="S359" s="1"/>
    </row>
    <row r="360" spans="15:19">
      <c r="O360" s="1"/>
      <c r="P360" s="1"/>
      <c r="Q360" s="1"/>
      <c r="R360" s="1"/>
      <c r="S360" s="1"/>
    </row>
    <row r="361" spans="15:19">
      <c r="O361" s="1"/>
      <c r="P361" s="1"/>
      <c r="Q361" s="1"/>
      <c r="R361" s="1"/>
      <c r="S361" s="1"/>
    </row>
    <row r="362" spans="15:19">
      <c r="O362" s="1"/>
      <c r="P362" s="1"/>
      <c r="Q362" s="1"/>
      <c r="R362" s="1"/>
      <c r="S362" s="1"/>
    </row>
    <row r="363" spans="15:19">
      <c r="O363" s="1"/>
      <c r="P363" s="1"/>
      <c r="Q363" s="1"/>
      <c r="R363" s="1"/>
      <c r="S363" s="1"/>
    </row>
    <row r="364" spans="15:19">
      <c r="O364" s="1"/>
      <c r="P364" s="1"/>
      <c r="Q364" s="1"/>
      <c r="R364" s="1"/>
      <c r="S364" s="1"/>
    </row>
    <row r="365" spans="15:19">
      <c r="O365" s="1"/>
      <c r="P365" s="1"/>
      <c r="Q365" s="1"/>
      <c r="R365" s="1"/>
      <c r="S365" s="1"/>
    </row>
    <row r="366" spans="15:19">
      <c r="O366" s="1"/>
      <c r="P366" s="1"/>
      <c r="Q366" s="1"/>
      <c r="R366" s="1"/>
      <c r="S366" s="1"/>
    </row>
    <row r="367" spans="15:19">
      <c r="O367" s="1"/>
      <c r="P367" s="1"/>
      <c r="Q367" s="1"/>
      <c r="R367" s="1"/>
      <c r="S367" s="1"/>
    </row>
    <row r="368" spans="15:19">
      <c r="O368" s="1"/>
      <c r="P368" s="1"/>
      <c r="Q368" s="1"/>
      <c r="R368" s="1"/>
      <c r="S368" s="1"/>
    </row>
    <row r="369" spans="15:19">
      <c r="O369" s="1"/>
      <c r="P369" s="1"/>
      <c r="Q369" s="1"/>
      <c r="R369" s="1"/>
      <c r="S369" s="1"/>
    </row>
    <row r="370" spans="15:19">
      <c r="O370" s="1"/>
      <c r="P370" s="1"/>
      <c r="Q370" s="1"/>
      <c r="R370" s="1"/>
      <c r="S370" s="1"/>
    </row>
    <row r="371" spans="15:19">
      <c r="O371" s="1"/>
      <c r="P371" s="1"/>
      <c r="Q371" s="1"/>
      <c r="R371" s="1"/>
      <c r="S371" s="1"/>
    </row>
    <row r="372" spans="15:19">
      <c r="O372" s="1"/>
      <c r="P372" s="1"/>
      <c r="Q372" s="1"/>
      <c r="R372" s="1"/>
      <c r="S372" s="1"/>
    </row>
    <row r="373" spans="15:19">
      <c r="O373" s="1"/>
      <c r="P373" s="1"/>
      <c r="Q373" s="1"/>
      <c r="R373" s="1"/>
      <c r="S373" s="1"/>
    </row>
    <row r="374" spans="15:19">
      <c r="O374" s="1"/>
      <c r="P374" s="1"/>
      <c r="Q374" s="1"/>
      <c r="R374" s="1"/>
      <c r="S374" s="1"/>
    </row>
    <row r="375" spans="15:19">
      <c r="O375" s="1"/>
      <c r="P375" s="1"/>
      <c r="Q375" s="1"/>
      <c r="R375" s="1"/>
      <c r="S375" s="1"/>
    </row>
    <row r="376" spans="15:19">
      <c r="O376" s="1"/>
      <c r="P376" s="1"/>
      <c r="Q376" s="1"/>
      <c r="R376" s="1"/>
      <c r="S376" s="1"/>
    </row>
    <row r="377" spans="15:19">
      <c r="O377" s="1"/>
      <c r="P377" s="1"/>
      <c r="Q377" s="1"/>
      <c r="R377" s="1"/>
      <c r="S377" s="1"/>
    </row>
    <row r="378" spans="15:19">
      <c r="O378" s="1"/>
      <c r="P378" s="1"/>
      <c r="Q378" s="1"/>
      <c r="R378" s="1"/>
      <c r="S378" s="1"/>
    </row>
    <row r="379" spans="15:19">
      <c r="O379" s="1"/>
      <c r="P379" s="1"/>
      <c r="Q379" s="1"/>
      <c r="R379" s="1"/>
      <c r="S379" s="1"/>
    </row>
    <row r="380" spans="15:19">
      <c r="O380" s="1"/>
      <c r="P380" s="1"/>
      <c r="Q380" s="1"/>
      <c r="R380" s="1"/>
      <c r="S380" s="1"/>
    </row>
    <row r="381" spans="15:19">
      <c r="O381" s="1"/>
      <c r="P381" s="1"/>
      <c r="Q381" s="1"/>
      <c r="R381" s="1"/>
      <c r="S381" s="1"/>
    </row>
    <row r="382" spans="15:19">
      <c r="O382" s="1"/>
      <c r="P382" s="1"/>
      <c r="Q382" s="1"/>
      <c r="R382" s="1"/>
      <c r="S382" s="1"/>
    </row>
    <row r="383" spans="15:19">
      <c r="O383" s="1"/>
      <c r="P383" s="1"/>
      <c r="Q383" s="1"/>
      <c r="R383" s="1"/>
      <c r="S383" s="1"/>
    </row>
    <row r="384" spans="15:19">
      <c r="O384" s="1"/>
      <c r="P384" s="1"/>
      <c r="Q384" s="1"/>
      <c r="R384" s="1"/>
      <c r="S384" s="1"/>
    </row>
    <row r="385" spans="15:19">
      <c r="O385" s="1"/>
      <c r="P385" s="1"/>
      <c r="Q385" s="1"/>
      <c r="R385" s="1"/>
      <c r="S385" s="1"/>
    </row>
    <row r="386" spans="15:19">
      <c r="O386" s="1"/>
      <c r="P386" s="1"/>
      <c r="Q386" s="1"/>
      <c r="R386" s="1"/>
      <c r="S386" s="1"/>
    </row>
    <row r="387" spans="15:19">
      <c r="O387" s="1"/>
      <c r="P387" s="1"/>
      <c r="Q387" s="1"/>
      <c r="R387" s="1"/>
      <c r="S387" s="1"/>
    </row>
    <row r="388" spans="15:19">
      <c r="O388" s="1"/>
      <c r="P388" s="1"/>
      <c r="Q388" s="1"/>
      <c r="R388" s="1"/>
      <c r="S388" s="1"/>
    </row>
    <row r="389" spans="15:19">
      <c r="O389" s="1"/>
      <c r="P389" s="1"/>
      <c r="Q389" s="1"/>
      <c r="R389" s="1"/>
      <c r="S389" s="1"/>
    </row>
    <row r="390" spans="15:19">
      <c r="O390" s="1"/>
      <c r="P390" s="1"/>
      <c r="Q390" s="1"/>
      <c r="R390" s="1"/>
      <c r="S390" s="1"/>
    </row>
    <row r="391" spans="15:19">
      <c r="O391" s="1"/>
      <c r="P391" s="1"/>
      <c r="Q391" s="1"/>
      <c r="R391" s="1"/>
      <c r="S391" s="1"/>
    </row>
    <row r="392" spans="15:19">
      <c r="O392" s="1"/>
      <c r="P392" s="1"/>
      <c r="Q392" s="1"/>
      <c r="R392" s="1"/>
      <c r="S392" s="1"/>
    </row>
    <row r="393" spans="15:19">
      <c r="O393" s="1"/>
      <c r="P393" s="1"/>
      <c r="Q393" s="1"/>
      <c r="R393" s="1"/>
      <c r="S393" s="1"/>
    </row>
    <row r="394" spans="15:19">
      <c r="O394" s="1"/>
      <c r="P394" s="1"/>
      <c r="Q394" s="1"/>
      <c r="R394" s="1"/>
      <c r="S394" s="1"/>
    </row>
    <row r="395" spans="15:19">
      <c r="P395" s="1"/>
      <c r="Q395" s="1"/>
      <c r="R395" s="1"/>
      <c r="S395" s="1"/>
    </row>
  </sheetData>
  <protectedRanges>
    <protectedRange sqref="N13:N212" name="Oblast3"/>
    <protectedRange sqref="C13:L212" name="Oblast2"/>
    <protectedRange sqref="D7:E10" name="Oblast1"/>
    <protectedRange sqref="B2:T5" name="Oblast4"/>
  </protectedRanges>
  <mergeCells count="45">
    <mergeCell ref="P44:R44"/>
    <mergeCell ref="P45:R45"/>
    <mergeCell ref="P46:R47"/>
    <mergeCell ref="S46:S47"/>
    <mergeCell ref="T46:T47"/>
    <mergeCell ref="P38:R38"/>
    <mergeCell ref="P39:R39"/>
    <mergeCell ref="P40:R40"/>
    <mergeCell ref="P41:R41"/>
    <mergeCell ref="P42:R42"/>
    <mergeCell ref="P43:R43"/>
    <mergeCell ref="P32:R32"/>
    <mergeCell ref="P33:R33"/>
    <mergeCell ref="P34:R34"/>
    <mergeCell ref="P35:R35"/>
    <mergeCell ref="P36:R36"/>
    <mergeCell ref="P37:R37"/>
    <mergeCell ref="P26:R26"/>
    <mergeCell ref="P27:R27"/>
    <mergeCell ref="P28:R28"/>
    <mergeCell ref="P29:R29"/>
    <mergeCell ref="P30:R30"/>
    <mergeCell ref="P31:R31"/>
    <mergeCell ref="P20:R20"/>
    <mergeCell ref="P21:R21"/>
    <mergeCell ref="P22:R22"/>
    <mergeCell ref="P23:R23"/>
    <mergeCell ref="P24:R24"/>
    <mergeCell ref="P25:R25"/>
    <mergeCell ref="D10:H10"/>
    <mergeCell ref="P12:R12"/>
    <mergeCell ref="P13:R13"/>
    <mergeCell ref="P15:R15"/>
    <mergeCell ref="P17:R18"/>
    <mergeCell ref="S17:T18"/>
    <mergeCell ref="B7:C7"/>
    <mergeCell ref="D7:H7"/>
    <mergeCell ref="P7:R10"/>
    <mergeCell ref="S7:T10"/>
    <mergeCell ref="B8:C8"/>
    <mergeCell ref="D8:H8"/>
    <mergeCell ref="B9:C9"/>
    <mergeCell ref="D9:H9"/>
    <mergeCell ref="I9:M9"/>
    <mergeCell ref="B10:C10"/>
  </mergeCells>
  <conditionalFormatting sqref="S7:T10">
    <cfRule type="containsText" dxfId="8" priority="3" operator="containsText" text="NESPLNĚNA">
      <formula>NOT(ISERROR(SEARCH("NESPLNĚNA",S7)))</formula>
    </cfRule>
  </conditionalFormatting>
  <conditionalFormatting sqref="S17:T18">
    <cfRule type="containsText" dxfId="6" priority="2" operator="containsText" text="NESPLNĚNA">
      <formula>NOT(ISERROR(SEARCH("NESPLNĚNA",S17)))</formula>
    </cfRule>
  </conditionalFormatting>
  <conditionalFormatting sqref="P12:T200">
    <cfRule type="expression" dxfId="4" priority="1">
      <formula>$D$8="kontrolní"</formula>
    </cfRule>
  </conditionalFormatting>
  <dataValidations count="1">
    <dataValidation type="list" allowBlank="1" showInputMessage="1" showErrorMessage="1" sqref="N13:N212">
      <formula1>sektor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A19"/>
  <sheetViews>
    <sheetView workbookViewId="0">
      <selection activeCell="H29" sqref="H29"/>
    </sheetView>
  </sheetViews>
  <sheetFormatPr defaultColWidth="8.85546875" defaultRowHeight="15"/>
  <cols>
    <col min="1" max="1" width="12.7109375" customWidth="1"/>
  </cols>
  <sheetData>
    <row r="1" spans="1:1">
      <c r="A1" t="s">
        <v>2</v>
      </c>
    </row>
    <row r="2" spans="1:1">
      <c r="A2" t="s">
        <v>3</v>
      </c>
    </row>
    <row r="5" spans="1:1">
      <c r="A5" t="s">
        <v>10</v>
      </c>
    </row>
    <row r="6" spans="1:1">
      <c r="A6" t="s">
        <v>11</v>
      </c>
    </row>
    <row r="9" spans="1:1">
      <c r="A9" t="s">
        <v>26</v>
      </c>
    </row>
    <row r="10" spans="1:1">
      <c r="A10" t="s">
        <v>27</v>
      </c>
    </row>
    <row r="11" spans="1:1">
      <c r="A11" t="s">
        <v>28</v>
      </c>
    </row>
    <row r="12" spans="1:1">
      <c r="A12" t="s">
        <v>29</v>
      </c>
    </row>
    <row r="16" spans="1:1">
      <c r="A16" t="s">
        <v>35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</sheetData>
  <sheetProtection algorithmName="SHA-512" hashValue="XeTWTi0VY5tdInPIbft0LfQF40oUZDo9Y+53O85oDW4nHXm27ZSizWtvF4wht7RgtKYc9qYRgqCfhqQJ67kbBQ==" saltValue="+gs344zzoCizlEQ5KsKfo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Zájmové skupiny</vt:lpstr>
      <vt:lpstr>od_24.2.2015</vt:lpstr>
      <vt:lpstr>od_16.9.2019</vt:lpstr>
      <vt:lpstr>od_30.6.2020</vt:lpstr>
      <vt:lpstr>pomocný list 1</vt:lpstr>
      <vt:lpstr>sektor</vt:lpstr>
    </vt:vector>
  </TitlesOfParts>
  <Company>SZIF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 Jan Ing.</dc:creator>
  <cp:lastModifiedBy>Petra Chvatikova</cp:lastModifiedBy>
  <cp:lastPrinted>2017-02-06T13:06:23Z</cp:lastPrinted>
  <dcterms:created xsi:type="dcterms:W3CDTF">2016-11-28T13:12:35Z</dcterms:created>
  <dcterms:modified xsi:type="dcterms:W3CDTF">2020-12-10T11:35:17Z</dcterms:modified>
</cp:coreProperties>
</file>